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o100\Desktop\Distribution\CBRS Cheat Sheet - v15 - v0.1\"/>
    </mc:Choice>
  </mc:AlternateContent>
  <xr:revisionPtr revIDLastSave="0" documentId="13_ncr:1_{2BD29E22-946A-4BB3-BC70-34DD97CD260F}" xr6:coauthVersionLast="45" xr6:coauthVersionMax="45" xr10:uidLastSave="{00000000-0000-0000-0000-000000000000}"/>
  <workbookProtection workbookAlgorithmName="SHA-512" workbookHashValue="WRL/gPI5HGaDLLoX4hOXo9MyeIWlt58ivVGS2VFMyn7AmEXFnkqe1dBqu6jtXdAgseyseIrXyXSS9UpqTQO0XQ==" workbookSaltValue="NiYVNqlYHUQpZPvzHn9Wgw==" workbookSpinCount="100000" lockStructure="1"/>
  <bookViews>
    <workbookView xWindow="-120" yWindow="-120" windowWidth="38640" windowHeight="21240" activeTab="1" xr2:uid="{00000000-000D-0000-FFFF-FFFF00000000}"/>
  </bookViews>
  <sheets>
    <sheet name="Instructions" sheetId="1" r:id="rId1"/>
    <sheet name="CBSDs" sheetId="2" r:id="rId2"/>
  </sheets>
  <definedNames>
    <definedName name="AP_BW">CBSDs!$AK$3:$AR$7</definedName>
    <definedName name="AP_TYPE">CBSDs!$AK$2:$AR$2</definedName>
    <definedName name="CH_CENT">CBSDs!$AE$2:$AI$2</definedName>
    <definedName name="CH_FREQ">CBSDs!$AE$3:$AI$31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" i="2" l="1"/>
  <c r="Q5" i="2"/>
  <c r="Q6" i="2"/>
  <c r="Q7" i="2"/>
  <c r="Q8" i="2"/>
  <c r="J8" i="2" l="1"/>
  <c r="J7" i="2"/>
  <c r="J6" i="2"/>
  <c r="J5" i="2"/>
  <c r="J4" i="2"/>
  <c r="M12" i="2" l="1"/>
  <c r="M11" i="2"/>
  <c r="M10" i="2"/>
  <c r="M9" i="2"/>
  <c r="AX3" i="2" l="1"/>
  <c r="AW3" i="2"/>
  <c r="Q242" i="2" l="1"/>
  <c r="M242" i="2"/>
  <c r="J242" i="2"/>
  <c r="Q241" i="2"/>
  <c r="M241" i="2"/>
  <c r="J241" i="2"/>
  <c r="Q240" i="2"/>
  <c r="M240" i="2"/>
  <c r="J240" i="2"/>
  <c r="Q239" i="2"/>
  <c r="M239" i="2"/>
  <c r="J239" i="2"/>
  <c r="Q238" i="2"/>
  <c r="M238" i="2"/>
  <c r="J238" i="2"/>
  <c r="Q237" i="2"/>
  <c r="M237" i="2"/>
  <c r="J237" i="2"/>
  <c r="Q236" i="2"/>
  <c r="M236" i="2"/>
  <c r="J236" i="2"/>
  <c r="Q235" i="2"/>
  <c r="M235" i="2"/>
  <c r="J235" i="2"/>
  <c r="Q234" i="2"/>
  <c r="M234" i="2"/>
  <c r="J234" i="2"/>
  <c r="Q233" i="2"/>
  <c r="M233" i="2"/>
  <c r="J233" i="2"/>
  <c r="Q232" i="2"/>
  <c r="M232" i="2"/>
  <c r="J232" i="2"/>
  <c r="Q231" i="2"/>
  <c r="M231" i="2"/>
  <c r="J231" i="2"/>
  <c r="Q230" i="2"/>
  <c r="M230" i="2"/>
  <c r="J230" i="2"/>
  <c r="Q229" i="2"/>
  <c r="M229" i="2"/>
  <c r="J229" i="2"/>
  <c r="Q228" i="2"/>
  <c r="M228" i="2"/>
  <c r="J228" i="2"/>
  <c r="Q227" i="2"/>
  <c r="M227" i="2"/>
  <c r="J227" i="2"/>
  <c r="Q226" i="2"/>
  <c r="M226" i="2"/>
  <c r="J226" i="2"/>
  <c r="Q225" i="2"/>
  <c r="M225" i="2"/>
  <c r="J225" i="2"/>
  <c r="Q224" i="2"/>
  <c r="M224" i="2"/>
  <c r="J224" i="2"/>
  <c r="Q223" i="2"/>
  <c r="M223" i="2"/>
  <c r="J223" i="2"/>
  <c r="Q222" i="2"/>
  <c r="M222" i="2"/>
  <c r="J222" i="2"/>
  <c r="Q221" i="2"/>
  <c r="M221" i="2"/>
  <c r="J221" i="2"/>
  <c r="Q220" i="2"/>
  <c r="M220" i="2"/>
  <c r="J220" i="2"/>
  <c r="Q219" i="2"/>
  <c r="M219" i="2"/>
  <c r="J219" i="2"/>
  <c r="Q218" i="2"/>
  <c r="M218" i="2"/>
  <c r="J218" i="2"/>
  <c r="Q217" i="2"/>
  <c r="M217" i="2"/>
  <c r="J217" i="2"/>
  <c r="Q216" i="2"/>
  <c r="M216" i="2"/>
  <c r="J216" i="2"/>
  <c r="Q215" i="2"/>
  <c r="M215" i="2"/>
  <c r="J215" i="2"/>
  <c r="Q214" i="2"/>
  <c r="M214" i="2"/>
  <c r="J214" i="2"/>
  <c r="Q213" i="2"/>
  <c r="M213" i="2"/>
  <c r="J213" i="2"/>
  <c r="Q212" i="2"/>
  <c r="M212" i="2"/>
  <c r="J212" i="2"/>
  <c r="Q211" i="2"/>
  <c r="M211" i="2"/>
  <c r="J211" i="2"/>
  <c r="Q210" i="2"/>
  <c r="M210" i="2"/>
  <c r="J210" i="2"/>
  <c r="Q209" i="2"/>
  <c r="M209" i="2"/>
  <c r="J209" i="2"/>
  <c r="Q208" i="2"/>
  <c r="M208" i="2"/>
  <c r="J208" i="2"/>
  <c r="Q207" i="2"/>
  <c r="M207" i="2"/>
  <c r="J207" i="2"/>
  <c r="Q206" i="2"/>
  <c r="M206" i="2"/>
  <c r="J206" i="2"/>
  <c r="Q205" i="2"/>
  <c r="M205" i="2"/>
  <c r="J205" i="2"/>
  <c r="Q204" i="2"/>
  <c r="M204" i="2"/>
  <c r="J204" i="2"/>
  <c r="Q203" i="2"/>
  <c r="M203" i="2"/>
  <c r="J203" i="2"/>
  <c r="Q202" i="2"/>
  <c r="M202" i="2"/>
  <c r="J202" i="2"/>
  <c r="Q201" i="2"/>
  <c r="M201" i="2"/>
  <c r="J201" i="2"/>
  <c r="Q200" i="2"/>
  <c r="M200" i="2"/>
  <c r="J200" i="2"/>
  <c r="Q199" i="2"/>
  <c r="M199" i="2"/>
  <c r="J199" i="2"/>
  <c r="Q198" i="2"/>
  <c r="M198" i="2"/>
  <c r="J198" i="2"/>
  <c r="Q197" i="2"/>
  <c r="M197" i="2"/>
  <c r="J197" i="2"/>
  <c r="Q196" i="2"/>
  <c r="M196" i="2"/>
  <c r="J196" i="2"/>
  <c r="Q195" i="2"/>
  <c r="M195" i="2"/>
  <c r="J195" i="2"/>
  <c r="Q194" i="2"/>
  <c r="M194" i="2"/>
  <c r="J194" i="2"/>
  <c r="Q193" i="2"/>
  <c r="M193" i="2"/>
  <c r="J193" i="2"/>
  <c r="Q192" i="2"/>
  <c r="M192" i="2"/>
  <c r="J192" i="2"/>
  <c r="Q191" i="2"/>
  <c r="M191" i="2"/>
  <c r="J191" i="2"/>
  <c r="Q190" i="2"/>
  <c r="M190" i="2"/>
  <c r="J190" i="2"/>
  <c r="Q189" i="2"/>
  <c r="M189" i="2"/>
  <c r="J189" i="2"/>
  <c r="Q188" i="2"/>
  <c r="M188" i="2"/>
  <c r="J188" i="2"/>
  <c r="Q187" i="2"/>
  <c r="M187" i="2"/>
  <c r="J187" i="2"/>
  <c r="Q186" i="2"/>
  <c r="M186" i="2"/>
  <c r="J186" i="2"/>
  <c r="Q185" i="2"/>
  <c r="M185" i="2"/>
  <c r="J185" i="2"/>
  <c r="Q184" i="2"/>
  <c r="M184" i="2"/>
  <c r="J184" i="2"/>
  <c r="Q183" i="2"/>
  <c r="M183" i="2"/>
  <c r="J183" i="2"/>
  <c r="Q182" i="2"/>
  <c r="M182" i="2"/>
  <c r="J182" i="2"/>
  <c r="Q181" i="2"/>
  <c r="M181" i="2"/>
  <c r="J181" i="2"/>
  <c r="Q180" i="2"/>
  <c r="M180" i="2"/>
  <c r="J180" i="2"/>
  <c r="Q179" i="2"/>
  <c r="M179" i="2"/>
  <c r="J179" i="2"/>
  <c r="Q178" i="2"/>
  <c r="M178" i="2"/>
  <c r="J178" i="2"/>
  <c r="Q177" i="2"/>
  <c r="M177" i="2"/>
  <c r="J177" i="2"/>
  <c r="Q176" i="2"/>
  <c r="M176" i="2"/>
  <c r="J176" i="2"/>
  <c r="Q175" i="2"/>
  <c r="M175" i="2"/>
  <c r="J175" i="2"/>
  <c r="Q174" i="2"/>
  <c r="M174" i="2"/>
  <c r="J174" i="2"/>
  <c r="Q173" i="2"/>
  <c r="M173" i="2"/>
  <c r="J173" i="2"/>
  <c r="Q172" i="2"/>
  <c r="M172" i="2"/>
  <c r="J172" i="2"/>
  <c r="Q171" i="2"/>
  <c r="M171" i="2"/>
  <c r="J171" i="2"/>
  <c r="Q170" i="2"/>
  <c r="M170" i="2"/>
  <c r="J170" i="2"/>
  <c r="Q169" i="2"/>
  <c r="M169" i="2"/>
  <c r="J169" i="2"/>
  <c r="Q168" i="2"/>
  <c r="M168" i="2"/>
  <c r="J168" i="2"/>
  <c r="Q167" i="2"/>
  <c r="M167" i="2"/>
  <c r="J167" i="2"/>
  <c r="Q166" i="2"/>
  <c r="M166" i="2"/>
  <c r="J166" i="2"/>
  <c r="Q165" i="2"/>
  <c r="M165" i="2"/>
  <c r="J165" i="2"/>
  <c r="Q164" i="2"/>
  <c r="M164" i="2"/>
  <c r="J164" i="2"/>
  <c r="Q163" i="2"/>
  <c r="M163" i="2"/>
  <c r="J163" i="2"/>
  <c r="Q162" i="2"/>
  <c r="M162" i="2"/>
  <c r="J162" i="2"/>
  <c r="Q161" i="2"/>
  <c r="M161" i="2"/>
  <c r="J161" i="2"/>
  <c r="Q160" i="2"/>
  <c r="M160" i="2"/>
  <c r="J160" i="2"/>
  <c r="Q159" i="2"/>
  <c r="M159" i="2"/>
  <c r="J159" i="2"/>
  <c r="Q158" i="2"/>
  <c r="M158" i="2"/>
  <c r="J158" i="2"/>
  <c r="Q157" i="2"/>
  <c r="M157" i="2"/>
  <c r="J157" i="2"/>
  <c r="Q156" i="2"/>
  <c r="M156" i="2"/>
  <c r="J156" i="2"/>
  <c r="Q155" i="2"/>
  <c r="M155" i="2"/>
  <c r="J155" i="2"/>
  <c r="Q154" i="2"/>
  <c r="M154" i="2"/>
  <c r="J154" i="2"/>
  <c r="Q153" i="2"/>
  <c r="M153" i="2"/>
  <c r="J153" i="2"/>
  <c r="Q152" i="2"/>
  <c r="M152" i="2"/>
  <c r="J152" i="2"/>
  <c r="Q151" i="2"/>
  <c r="M151" i="2"/>
  <c r="J151" i="2"/>
  <c r="Q150" i="2"/>
  <c r="M150" i="2"/>
  <c r="J150" i="2"/>
  <c r="Q149" i="2"/>
  <c r="M149" i="2"/>
  <c r="J149" i="2"/>
  <c r="Q148" i="2"/>
  <c r="M148" i="2"/>
  <c r="J148" i="2"/>
  <c r="Q147" i="2"/>
  <c r="M147" i="2"/>
  <c r="J147" i="2"/>
  <c r="Q146" i="2"/>
  <c r="M146" i="2"/>
  <c r="J146" i="2"/>
  <c r="Q145" i="2"/>
  <c r="M145" i="2"/>
  <c r="J145" i="2"/>
  <c r="Q144" i="2"/>
  <c r="M144" i="2"/>
  <c r="J144" i="2"/>
  <c r="Q143" i="2"/>
  <c r="M143" i="2"/>
  <c r="J143" i="2"/>
  <c r="Q142" i="2"/>
  <c r="M142" i="2"/>
  <c r="J142" i="2"/>
  <c r="Q141" i="2"/>
  <c r="M141" i="2"/>
  <c r="J141" i="2"/>
  <c r="Q140" i="2"/>
  <c r="M140" i="2"/>
  <c r="J140" i="2"/>
  <c r="Q139" i="2"/>
  <c r="M139" i="2"/>
  <c r="J139" i="2"/>
  <c r="Q138" i="2"/>
  <c r="M138" i="2"/>
  <c r="J138" i="2"/>
  <c r="Q137" i="2"/>
  <c r="M137" i="2"/>
  <c r="J137" i="2"/>
  <c r="Q136" i="2"/>
  <c r="M136" i="2"/>
  <c r="J136" i="2"/>
  <c r="Q135" i="2"/>
  <c r="M135" i="2"/>
  <c r="J135" i="2"/>
  <c r="Q134" i="2"/>
  <c r="M134" i="2"/>
  <c r="J134" i="2"/>
  <c r="Q133" i="2"/>
  <c r="M133" i="2"/>
  <c r="J133" i="2"/>
  <c r="Q132" i="2"/>
  <c r="M132" i="2"/>
  <c r="J132" i="2"/>
  <c r="Q131" i="2"/>
  <c r="M131" i="2"/>
  <c r="J131" i="2"/>
  <c r="Q130" i="2"/>
  <c r="M130" i="2"/>
  <c r="J130" i="2"/>
  <c r="Q129" i="2"/>
  <c r="M129" i="2"/>
  <c r="J129" i="2"/>
  <c r="Q128" i="2"/>
  <c r="M128" i="2"/>
  <c r="J128" i="2"/>
  <c r="Q127" i="2"/>
  <c r="M127" i="2"/>
  <c r="J127" i="2"/>
  <c r="Q126" i="2"/>
  <c r="M126" i="2"/>
  <c r="J126" i="2"/>
  <c r="Q125" i="2"/>
  <c r="M125" i="2"/>
  <c r="J125" i="2"/>
  <c r="Q124" i="2"/>
  <c r="M124" i="2"/>
  <c r="J124" i="2"/>
  <c r="Q123" i="2"/>
  <c r="M123" i="2"/>
  <c r="J123" i="2"/>
  <c r="Q122" i="2"/>
  <c r="M122" i="2"/>
  <c r="J122" i="2"/>
  <c r="Q121" i="2"/>
  <c r="M121" i="2"/>
  <c r="J121" i="2"/>
  <c r="Q120" i="2"/>
  <c r="M120" i="2"/>
  <c r="J120" i="2"/>
  <c r="Q119" i="2"/>
  <c r="M119" i="2"/>
  <c r="J119" i="2"/>
  <c r="Q118" i="2"/>
  <c r="M118" i="2"/>
  <c r="J118" i="2"/>
  <c r="Q117" i="2"/>
  <c r="M117" i="2"/>
  <c r="J117" i="2"/>
  <c r="Q116" i="2"/>
  <c r="M116" i="2"/>
  <c r="J116" i="2"/>
  <c r="Q115" i="2"/>
  <c r="M115" i="2"/>
  <c r="J115" i="2"/>
  <c r="Q114" i="2"/>
  <c r="M114" i="2"/>
  <c r="J114" i="2"/>
  <c r="Q113" i="2"/>
  <c r="M113" i="2"/>
  <c r="J113" i="2"/>
  <c r="Q112" i="2"/>
  <c r="M112" i="2"/>
  <c r="J112" i="2"/>
  <c r="Q111" i="2"/>
  <c r="M111" i="2"/>
  <c r="J111" i="2"/>
  <c r="Q110" i="2"/>
  <c r="M110" i="2"/>
  <c r="J110" i="2"/>
  <c r="Q109" i="2"/>
  <c r="M109" i="2"/>
  <c r="J109" i="2"/>
  <c r="Q108" i="2"/>
  <c r="M108" i="2"/>
  <c r="J108" i="2"/>
  <c r="Q107" i="2"/>
  <c r="M107" i="2"/>
  <c r="J107" i="2"/>
  <c r="Q106" i="2"/>
  <c r="M106" i="2"/>
  <c r="J106" i="2"/>
  <c r="Q105" i="2"/>
  <c r="M105" i="2"/>
  <c r="J105" i="2"/>
  <c r="Q104" i="2"/>
  <c r="M104" i="2"/>
  <c r="J104" i="2"/>
  <c r="Q103" i="2"/>
  <c r="M103" i="2"/>
  <c r="J103" i="2"/>
  <c r="Q102" i="2"/>
  <c r="M102" i="2"/>
  <c r="J102" i="2"/>
  <c r="Q101" i="2"/>
  <c r="M101" i="2"/>
  <c r="J101" i="2"/>
  <c r="Q100" i="2"/>
  <c r="M100" i="2"/>
  <c r="J100" i="2"/>
  <c r="Q99" i="2"/>
  <c r="M99" i="2"/>
  <c r="J99" i="2"/>
  <c r="Q98" i="2"/>
  <c r="M98" i="2"/>
  <c r="J98" i="2"/>
  <c r="Q97" i="2"/>
  <c r="M97" i="2"/>
  <c r="J97" i="2"/>
  <c r="Q96" i="2"/>
  <c r="M96" i="2"/>
  <c r="J96" i="2"/>
  <c r="Q95" i="2"/>
  <c r="M95" i="2"/>
  <c r="J95" i="2"/>
  <c r="Q94" i="2"/>
  <c r="M94" i="2"/>
  <c r="J94" i="2"/>
  <c r="Q93" i="2"/>
  <c r="M93" i="2"/>
  <c r="J93" i="2"/>
  <c r="Q92" i="2"/>
  <c r="M92" i="2"/>
  <c r="J92" i="2"/>
  <c r="Q91" i="2"/>
  <c r="M91" i="2"/>
  <c r="J91" i="2"/>
  <c r="Q90" i="2"/>
  <c r="M90" i="2"/>
  <c r="J90" i="2"/>
  <c r="Q89" i="2"/>
  <c r="M89" i="2"/>
  <c r="J89" i="2"/>
  <c r="Q88" i="2"/>
  <c r="M88" i="2"/>
  <c r="J88" i="2"/>
  <c r="Q87" i="2"/>
  <c r="M87" i="2"/>
  <c r="J87" i="2"/>
  <c r="Q86" i="2"/>
  <c r="M86" i="2"/>
  <c r="J86" i="2"/>
  <c r="Q85" i="2"/>
  <c r="M85" i="2"/>
  <c r="J85" i="2"/>
  <c r="Q84" i="2"/>
  <c r="M84" i="2"/>
  <c r="J84" i="2"/>
  <c r="Q83" i="2"/>
  <c r="M83" i="2"/>
  <c r="J83" i="2"/>
  <c r="Q82" i="2"/>
  <c r="M82" i="2"/>
  <c r="J82" i="2"/>
  <c r="Q81" i="2"/>
  <c r="M81" i="2"/>
  <c r="J81" i="2"/>
  <c r="Q80" i="2"/>
  <c r="M80" i="2"/>
  <c r="J80" i="2"/>
  <c r="Q79" i="2"/>
  <c r="M79" i="2"/>
  <c r="J79" i="2"/>
  <c r="Q78" i="2"/>
  <c r="M78" i="2"/>
  <c r="J78" i="2"/>
  <c r="Q77" i="2"/>
  <c r="M77" i="2"/>
  <c r="J77" i="2"/>
  <c r="Q76" i="2"/>
  <c r="M76" i="2"/>
  <c r="J76" i="2"/>
  <c r="Q75" i="2"/>
  <c r="M75" i="2"/>
  <c r="J75" i="2"/>
  <c r="Q74" i="2"/>
  <c r="M74" i="2"/>
  <c r="J74" i="2"/>
  <c r="Q73" i="2"/>
  <c r="M73" i="2"/>
  <c r="J73" i="2"/>
  <c r="Q72" i="2"/>
  <c r="M72" i="2"/>
  <c r="J72" i="2"/>
  <c r="Q71" i="2"/>
  <c r="M71" i="2"/>
  <c r="J71" i="2"/>
  <c r="Q70" i="2"/>
  <c r="M70" i="2"/>
  <c r="J70" i="2"/>
  <c r="Q69" i="2"/>
  <c r="M69" i="2"/>
  <c r="J69" i="2"/>
  <c r="Q68" i="2"/>
  <c r="M68" i="2"/>
  <c r="J68" i="2"/>
  <c r="Q67" i="2"/>
  <c r="M67" i="2"/>
  <c r="J67" i="2"/>
  <c r="Q66" i="2"/>
  <c r="M66" i="2"/>
  <c r="J66" i="2"/>
  <c r="Q65" i="2"/>
  <c r="M65" i="2"/>
  <c r="J65" i="2"/>
  <c r="Q64" i="2"/>
  <c r="M64" i="2"/>
  <c r="J64" i="2"/>
  <c r="Q63" i="2"/>
  <c r="M63" i="2"/>
  <c r="J63" i="2"/>
  <c r="Q62" i="2"/>
  <c r="M62" i="2"/>
  <c r="J62" i="2"/>
  <c r="Q61" i="2"/>
  <c r="M61" i="2"/>
  <c r="J61" i="2"/>
  <c r="Q60" i="2"/>
  <c r="M60" i="2"/>
  <c r="J60" i="2"/>
  <c r="Q59" i="2"/>
  <c r="M59" i="2"/>
  <c r="J59" i="2"/>
  <c r="Q58" i="2"/>
  <c r="M58" i="2"/>
  <c r="J58" i="2"/>
  <c r="Q57" i="2"/>
  <c r="M57" i="2"/>
  <c r="J57" i="2"/>
  <c r="Q56" i="2"/>
  <c r="M56" i="2"/>
  <c r="J56" i="2"/>
  <c r="Q55" i="2"/>
  <c r="M55" i="2"/>
  <c r="J55" i="2"/>
  <c r="Q54" i="2"/>
  <c r="M54" i="2"/>
  <c r="J54" i="2"/>
  <c r="Q53" i="2"/>
  <c r="M53" i="2"/>
  <c r="J53" i="2"/>
  <c r="Q52" i="2"/>
  <c r="M52" i="2"/>
  <c r="J52" i="2"/>
  <c r="Q51" i="2"/>
  <c r="M51" i="2"/>
  <c r="J51" i="2"/>
  <c r="Q50" i="2"/>
  <c r="M50" i="2"/>
  <c r="J50" i="2"/>
  <c r="Q49" i="2"/>
  <c r="M49" i="2"/>
  <c r="J49" i="2"/>
  <c r="Q48" i="2"/>
  <c r="M48" i="2"/>
  <c r="J48" i="2"/>
  <c r="Q47" i="2"/>
  <c r="M47" i="2"/>
  <c r="J47" i="2"/>
  <c r="Q46" i="2"/>
  <c r="M46" i="2"/>
  <c r="J46" i="2"/>
  <c r="Q45" i="2"/>
  <c r="M45" i="2"/>
  <c r="J45" i="2"/>
  <c r="Q44" i="2"/>
  <c r="M44" i="2"/>
  <c r="J44" i="2"/>
  <c r="Q43" i="2"/>
  <c r="M43" i="2"/>
  <c r="J43" i="2"/>
  <c r="Q42" i="2"/>
  <c r="M42" i="2"/>
  <c r="J42" i="2"/>
  <c r="Q41" i="2"/>
  <c r="M41" i="2"/>
  <c r="J41" i="2"/>
  <c r="Q40" i="2"/>
  <c r="M40" i="2"/>
  <c r="J40" i="2"/>
  <c r="Q39" i="2"/>
  <c r="M39" i="2"/>
  <c r="J39" i="2"/>
  <c r="Q38" i="2"/>
  <c r="M38" i="2"/>
  <c r="J38" i="2"/>
  <c r="Q37" i="2"/>
  <c r="M37" i="2"/>
  <c r="J37" i="2"/>
  <c r="Q36" i="2"/>
  <c r="M36" i="2"/>
  <c r="J36" i="2"/>
  <c r="Q35" i="2"/>
  <c r="M35" i="2"/>
  <c r="J35" i="2"/>
  <c r="Q34" i="2"/>
  <c r="M34" i="2"/>
  <c r="J34" i="2"/>
  <c r="Q33" i="2"/>
  <c r="M33" i="2"/>
  <c r="J33" i="2"/>
  <c r="Q32" i="2"/>
  <c r="M32" i="2"/>
  <c r="J32" i="2"/>
  <c r="AJ31" i="2"/>
  <c r="Q31" i="2"/>
  <c r="M31" i="2"/>
  <c r="J31" i="2"/>
  <c r="AJ30" i="2"/>
  <c r="Q30" i="2"/>
  <c r="M30" i="2"/>
  <c r="J30" i="2"/>
  <c r="AJ29" i="2"/>
  <c r="Q29" i="2"/>
  <c r="M29" i="2"/>
  <c r="J29" i="2"/>
  <c r="AJ28" i="2"/>
  <c r="Q28" i="2"/>
  <c r="M28" i="2"/>
  <c r="J28" i="2"/>
  <c r="AJ27" i="2"/>
  <c r="Q27" i="2"/>
  <c r="M27" i="2"/>
  <c r="J27" i="2"/>
  <c r="AJ26" i="2"/>
  <c r="Q26" i="2"/>
  <c r="M26" i="2"/>
  <c r="J26" i="2"/>
  <c r="AJ25" i="2"/>
  <c r="Q25" i="2"/>
  <c r="M25" i="2"/>
  <c r="J25" i="2"/>
  <c r="AJ24" i="2"/>
  <c r="Q24" i="2"/>
  <c r="M24" i="2"/>
  <c r="J24" i="2"/>
  <c r="AJ23" i="2"/>
  <c r="Q23" i="2"/>
  <c r="M23" i="2"/>
  <c r="J23" i="2"/>
  <c r="AJ22" i="2"/>
  <c r="Q22" i="2"/>
  <c r="M22" i="2"/>
  <c r="J22" i="2"/>
  <c r="AJ21" i="2"/>
  <c r="Q21" i="2"/>
  <c r="M21" i="2"/>
  <c r="J21" i="2"/>
  <c r="AJ20" i="2"/>
  <c r="Q20" i="2"/>
  <c r="M20" i="2"/>
  <c r="J20" i="2"/>
  <c r="AJ19" i="2"/>
  <c r="Q19" i="2"/>
  <c r="M19" i="2"/>
  <c r="J19" i="2"/>
  <c r="AJ18" i="2"/>
  <c r="Q18" i="2"/>
  <c r="M18" i="2"/>
  <c r="J18" i="2"/>
  <c r="AJ17" i="2"/>
  <c r="Q17" i="2"/>
  <c r="M17" i="2"/>
  <c r="J17" i="2"/>
  <c r="AJ16" i="2"/>
  <c r="Q16" i="2"/>
  <c r="M16" i="2"/>
  <c r="J16" i="2"/>
  <c r="AJ15" i="2"/>
  <c r="Q15" i="2"/>
  <c r="M15" i="2"/>
  <c r="J15" i="2"/>
  <c r="AJ14" i="2"/>
  <c r="Q14" i="2"/>
  <c r="M14" i="2"/>
  <c r="J14" i="2"/>
  <c r="AJ13" i="2"/>
  <c r="Q13" i="2"/>
  <c r="M13" i="2"/>
  <c r="J13" i="2"/>
  <c r="AJ12" i="2"/>
  <c r="Q12" i="2"/>
  <c r="J12" i="2"/>
  <c r="AJ11" i="2"/>
  <c r="Q11" i="2"/>
  <c r="J11" i="2"/>
  <c r="AJ10" i="2"/>
  <c r="Q10" i="2"/>
  <c r="J10" i="2"/>
  <c r="AJ9" i="2"/>
  <c r="Q9" i="2"/>
  <c r="J9" i="2"/>
  <c r="AJ8" i="2"/>
  <c r="AJ7" i="2"/>
  <c r="AJ6" i="2"/>
  <c r="AJ5" i="2"/>
  <c r="A5" i="2"/>
  <c r="AJ4" i="2"/>
  <c r="A4" i="2"/>
  <c r="AJ3" i="2"/>
  <c r="AJ33" i="2" l="1"/>
</calcChain>
</file>

<file path=xl/sharedStrings.xml><?xml version="1.0" encoding="utf-8"?>
<sst xmlns="http://schemas.openxmlformats.org/spreadsheetml/2006/main" count="455" uniqueCount="166">
  <si>
    <t>Template Version</t>
  </si>
  <si>
    <t>:</t>
  </si>
  <si>
    <t>v15</t>
  </si>
  <si>
    <r>
      <rPr>
        <b/>
        <sz val="11"/>
        <color rgb="FFFF0000"/>
        <rFont val="Calibri"/>
        <family val="2"/>
      </rPr>
      <t>Disclaimer</t>
    </r>
    <r>
      <rPr>
        <b/>
        <sz val="11"/>
        <color rgb="FFFF0000"/>
        <rFont val="Calibri"/>
        <family val="2"/>
      </rPr>
      <t xml:space="preserve">
</t>
    </r>
    <r>
      <rPr>
        <sz val="10"/>
        <color rgb="FFFF0000"/>
        <rFont val="Calibri"/>
        <family val="2"/>
      </rPr>
      <t>“The Certified Professional Installer (CPI) is responsible for the accuracy of all the installation parameters entered in the CBRS tool”.</t>
    </r>
  </si>
  <si>
    <t>How to use:</t>
  </si>
  <si>
    <t>1. Go to CBSDs sheet</t>
  </si>
  <si>
    <t>2.  Select RF Link Mode   - PMP  or PTP</t>
  </si>
  <si>
    <t>3. a) RF Link Mode : PMP</t>
  </si>
  <si>
    <t>- CBSD type will be displayed as AP and SM.</t>
  </si>
  <si>
    <t>- Select device type for AP and enter all fields as per field color code (Refer field color code)</t>
  </si>
  <si>
    <t>- Select device type for SM and enter all fields as per field color code (Refer field color code)</t>
  </si>
  <si>
    <t>- Repeat previous step for number SM connecting to this AP</t>
  </si>
  <si>
    <t>3. a) RF Link Mode : PTP</t>
  </si>
  <si>
    <t>- CBSD type will be displayed as BHM and BHS</t>
  </si>
  <si>
    <t>- Select device type for BHM and enter all fields as per field color code (Refer field color code)</t>
  </si>
  <si>
    <t>- Select device type for BHS and enter all fields as per field color code (Refer field color code)</t>
  </si>
  <si>
    <t>Note:</t>
  </si>
  <si>
    <t>i) Channel Bandwidth and Center Frequency is applicable for AP or BHM only</t>
  </si>
  <si>
    <t>ii) Maximum supported SMs in PMP mode : 238 SMs for 450m AP and 450i AP . 119 SMs for 450 AP.</t>
  </si>
  <si>
    <t>Field Color Code:</t>
  </si>
  <si>
    <t>Mandatory Field</t>
  </si>
  <si>
    <t>Optional Field</t>
  </si>
  <si>
    <t>AP only field</t>
  </si>
  <si>
    <t>Information only</t>
  </si>
  <si>
    <t>Field description</t>
  </si>
  <si>
    <t>Parameter</t>
  </si>
  <si>
    <t>Details</t>
  </si>
  <si>
    <t>Device Name</t>
  </si>
  <si>
    <t>Device Name displayed on cnMaestro&gt;CBRS&gt;Management Tool. This is only to identify device on Management Tool. Doesn’t get copied to Device via Sync.</t>
  </si>
  <si>
    <t>Device Type</t>
  </si>
  <si>
    <t>Drop down selection of supported devices</t>
  </si>
  <si>
    <t>MAC address</t>
  </si>
  <si>
    <t>MAC address of the device</t>
  </si>
  <si>
    <t>MSN</t>
  </si>
  <si>
    <t>Serial number of device</t>
  </si>
  <si>
    <t>Latitude</t>
  </si>
  <si>
    <t>Latitude of the device antenna location in degrees</t>
  </si>
  <si>
    <t>Longitude</t>
  </si>
  <si>
    <t>Longitude of the CBSD antenna location in degrees</t>
  </si>
  <si>
    <t>Height</t>
  </si>
  <si>
    <t>Device antenna height in meters</t>
  </si>
  <si>
    <t>Height Type</t>
  </si>
  <si>
    <t>AGL or AMSL.
AGL height is measured relative to the ground level.
AMSL height is measured relative to the mean sea level.</t>
  </si>
  <si>
    <t>Integrated Antenna Gain</t>
  </si>
  <si>
    <t>Peak gain of integrated antenna in dBi</t>
  </si>
  <si>
    <t>External Antenna Gain</t>
  </si>
  <si>
    <t>Peak gain of external antenna connected to device in dBi</t>
  </si>
  <si>
    <t>Antenna 3-dB Beamwidth</t>
  </si>
  <si>
    <t>3-dB beamwidth of the antenna in the horizontal-plane in degrees.</t>
  </si>
  <si>
    <t>Reference data is in the gray section to the right.</t>
  </si>
  <si>
    <t>Antenna Azimuth</t>
  </si>
  <si>
    <t>Boresight direction of the horizontal plane of the antenna in degrees with respect to true north</t>
  </si>
  <si>
    <t>Electrical and Mechanical Antenna Downtilt</t>
  </si>
  <si>
    <t>Sum of Mechanical and Electrical downtilt. Add the electrical downtilt that can be found in the reference section in the CBSDs sheet to the mechanical downtilt used for the installation.</t>
  </si>
  <si>
    <t>Horizontal Accuracy</t>
  </si>
  <si>
    <t>A positive number in meters to indicate accuracy of the device antenna horizontal location</t>
  </si>
  <si>
    <t>Vertical Accuracy</t>
  </si>
  <si>
    <t>A positive number in meters to indicate accuracy of the device antenna vertical location</t>
  </si>
  <si>
    <t>Max EIRP</t>
  </si>
  <si>
    <t>Maximum Effective Isotropically Radiated Power in dBm</t>
  </si>
  <si>
    <t>Requested EIRP</t>
  </si>
  <si>
    <t>Requested EIRP cannot be greater than Max EIRP</t>
  </si>
  <si>
    <t>Channel Bandwidth</t>
  </si>
  <si>
    <t>Channel Bandwidth of AP or BHM in MHz</t>
  </si>
  <si>
    <t>Center Frequency</t>
  </si>
  <si>
    <t>Center frequency of AP or BHM in MHz</t>
  </si>
  <si>
    <t>RF Link Mode</t>
  </si>
  <si>
    <t>Device name</t>
  </si>
  <si>
    <t>AP</t>
  </si>
  <si>
    <t>Max Tx power</t>
  </si>
  <si>
    <t>Internal antenna gain</t>
  </si>
  <si>
    <t>Antenna beamwidth</t>
  </si>
  <si>
    <t>10 MHz FCC grant (dBm)</t>
  </si>
  <si>
    <t>Selected</t>
  </si>
  <si>
    <t>450 Connectorized</t>
  </si>
  <si>
    <t>450i Integrated</t>
  </si>
  <si>
    <t>450i Connectorized</t>
  </si>
  <si>
    <t>450m</t>
  </si>
  <si>
    <t>450 Integrated</t>
  </si>
  <si>
    <t>450 Rugged High Gain</t>
  </si>
  <si>
    <t>450b High Gain</t>
  </si>
  <si>
    <t>450b Mid Gain</t>
  </si>
  <si>
    <t>[-90 to 90]</t>
  </si>
  <si>
    <t>[-180 to 180]</t>
  </si>
  <si>
    <t>[-127 to 128]</t>
  </si>
  <si>
    <t>[0 to 360]</t>
  </si>
  <si>
    <t>[0 to 359]</t>
  </si>
  <si>
    <t>[0 to 50]</t>
  </si>
  <si>
    <t>[0 to 3]</t>
  </si>
  <si>
    <t>[&lt;=Max EIRP and &gt;0]</t>
  </si>
  <si>
    <t>[10,15,20,30,40]</t>
  </si>
  <si>
    <t>[3555 to 3695]</t>
  </si>
  <si>
    <t>-</t>
  </si>
  <si>
    <t>SM</t>
  </si>
  <si>
    <t>PMP Mode</t>
  </si>
  <si>
    <t>Integrated Antenna 3-dB beamwidth</t>
  </si>
  <si>
    <t>450i Integrated AP</t>
  </si>
  <si>
    <t>450m AP</t>
  </si>
  <si>
    <t>450 Integrated SM</t>
  </si>
  <si>
    <t>450i Integrated SM</t>
  </si>
  <si>
    <t>450b High-Gain SM</t>
  </si>
  <si>
    <t>Integrated Antenna Electrical Downtilt</t>
  </si>
  <si>
    <t>External Antennas</t>
  </si>
  <si>
    <t>Laird Sector Antenna (C030045D901A)</t>
  </si>
  <si>
    <t>Gain (dBi)</t>
  </si>
  <si>
    <t>Beamwidth (3-dB)</t>
  </si>
  <si>
    <t>KP 120 sector (KP-3DP120S-45)</t>
  </si>
  <si>
    <t>Cambium Reflector Dish (HK2022A)</t>
  </si>
  <si>
    <t>KP Small Dish (RK24EWIFIDBI-2)</t>
  </si>
  <si>
    <t>KP Large Dish (RK24EWIFIDBI-4LD)</t>
  </si>
  <si>
    <t>PTP Mode</t>
  </si>
  <si>
    <t>450 Integrated BHM/BHS</t>
  </si>
  <si>
    <t>450i Integrated BHM/BHS</t>
  </si>
  <si>
    <t>450b High Gain BHM/BHS</t>
  </si>
  <si>
    <t>450 Rugged High Gain BHM/BHS</t>
  </si>
  <si>
    <t>MODE</t>
  </si>
  <si>
    <t>DEVICETYPE</t>
  </si>
  <si>
    <t>NAME</t>
  </si>
  <si>
    <t>MAC</t>
  </si>
  <si>
    <t>SN</t>
  </si>
  <si>
    <t>LAT</t>
  </si>
  <si>
    <t>LNG</t>
  </si>
  <si>
    <t>HEIGHTTYPE</t>
  </si>
  <si>
    <t>ANTGAININT</t>
  </si>
  <si>
    <t>ANTGAINEXT</t>
  </si>
  <si>
    <t>ANTBEAM</t>
  </si>
  <si>
    <t>ANTAZIMUTH</t>
  </si>
  <si>
    <t>ANTDNTILT</t>
  </si>
  <si>
    <t>HORIZONTALACC</t>
  </si>
  <si>
    <t>VERTICALACC</t>
  </si>
  <si>
    <t>MAXEIRP</t>
  </si>
  <si>
    <t>REQEIRP</t>
  </si>
  <si>
    <t>CHBW</t>
  </si>
  <si>
    <t>CENTERFREQ</t>
  </si>
  <si>
    <t>ChannelBW</t>
  </si>
  <si>
    <t>lowerEdgeFreq</t>
  </si>
  <si>
    <t>UpperEdgeFreq</t>
  </si>
  <si>
    <t>selected-lowerEdge</t>
  </si>
  <si>
    <t>selected-UpperEdge</t>
  </si>
  <si>
    <t>HEIGHT</t>
  </si>
  <si>
    <r>
      <t xml:space="preserve">Height
</t>
    </r>
    <r>
      <rPr>
        <sz val="9"/>
        <color rgb="FF000000"/>
        <rFont val="Calibri"/>
        <family val="2"/>
        <scheme val="minor"/>
      </rPr>
      <t>(m)</t>
    </r>
  </si>
  <si>
    <r>
      <t xml:space="preserve">Integrated Antenna Gain
</t>
    </r>
    <r>
      <rPr>
        <sz val="9"/>
        <color rgb="FF000000"/>
        <rFont val="Calibri"/>
        <family val="2"/>
        <scheme val="minor"/>
      </rPr>
      <t>(dBi)</t>
    </r>
  </si>
  <si>
    <r>
      <t xml:space="preserve">External Antenna Gain
</t>
    </r>
    <r>
      <rPr>
        <sz val="9"/>
        <color rgb="FF000000"/>
        <rFont val="Calibri"/>
        <family val="2"/>
        <scheme val="minor"/>
      </rPr>
      <t>(dBi)</t>
    </r>
  </si>
  <si>
    <r>
      <t xml:space="preserve">Antenna 3-dB Beamwidth
</t>
    </r>
    <r>
      <rPr>
        <sz val="9"/>
        <color rgb="FF000000"/>
        <rFont val="Calibri"/>
        <family val="2"/>
        <scheme val="minor"/>
      </rPr>
      <t>(degrees)</t>
    </r>
  </si>
  <si>
    <r>
      <t xml:space="preserve">Antenna Azimuth
</t>
    </r>
    <r>
      <rPr>
        <sz val="9"/>
        <color rgb="FF000000"/>
        <rFont val="Calibri"/>
        <family val="2"/>
        <scheme val="minor"/>
      </rPr>
      <t>(degrees)</t>
    </r>
  </si>
  <si>
    <r>
      <t xml:space="preserve">Electrical and Mechanical Antenna Downtilt
</t>
    </r>
    <r>
      <rPr>
        <sz val="9"/>
        <color rgb="FF000000"/>
        <rFont val="Calibri"/>
        <family val="2"/>
        <scheme val="minor"/>
      </rPr>
      <t>(degrees)</t>
    </r>
  </si>
  <si>
    <r>
      <t xml:space="preserve">Horizontal Accuracy
</t>
    </r>
    <r>
      <rPr>
        <sz val="9"/>
        <color rgb="FF000000"/>
        <rFont val="Calibri"/>
        <family val="2"/>
        <scheme val="minor"/>
      </rPr>
      <t>(m)</t>
    </r>
  </si>
  <si>
    <r>
      <t xml:space="preserve">Vertical Accuracy
</t>
    </r>
    <r>
      <rPr>
        <sz val="9"/>
        <color rgb="FF000000"/>
        <rFont val="Calibri"/>
        <family val="2"/>
        <scheme val="minor"/>
      </rPr>
      <t>(m)</t>
    </r>
  </si>
  <si>
    <r>
      <t xml:space="preserve">Max
EIRP
</t>
    </r>
    <r>
      <rPr>
        <sz val="9"/>
        <color rgb="FF000000"/>
        <rFont val="Calibri"/>
        <family val="2"/>
        <scheme val="minor"/>
      </rPr>
      <t>(dBm)</t>
    </r>
  </si>
  <si>
    <r>
      <rPr>
        <sz val="11"/>
        <color rgb="FF000000"/>
        <rFont val="Calibri"/>
        <family val="2"/>
        <scheme val="minor"/>
      </rPr>
      <t xml:space="preserve">Requested EIRP
</t>
    </r>
    <r>
      <rPr>
        <sz val="9"/>
        <color rgb="FF000000"/>
        <rFont val="Calibri"/>
        <family val="2"/>
        <scheme val="minor"/>
      </rPr>
      <t>(dBm)</t>
    </r>
  </si>
  <si>
    <r>
      <t xml:space="preserve">Channel
Bandwidth
</t>
    </r>
    <r>
      <rPr>
        <sz val="9"/>
        <color rgb="FF000000"/>
        <rFont val="Calibri"/>
        <family val="2"/>
        <scheme val="minor"/>
      </rPr>
      <t>(MHz)</t>
    </r>
  </si>
  <si>
    <r>
      <t xml:space="preserve">Center Frequency
</t>
    </r>
    <r>
      <rPr>
        <sz val="9"/>
        <color rgb="FF000000"/>
        <rFont val="Calibri"/>
        <family val="2"/>
        <scheme val="minor"/>
      </rPr>
      <t>(MHz)</t>
    </r>
  </si>
  <si>
    <r>
      <t>Note</t>
    </r>
    <r>
      <rPr>
        <sz val="11"/>
        <color rgb="FF000000"/>
        <rFont val="Calibri"/>
        <family val="2"/>
        <scheme val="minor"/>
      </rPr>
      <t>: Do not select a 40 MHz channel with a PMP 450m AP if the AP is configured with a 5 ms frame</t>
    </r>
  </si>
  <si>
    <r>
      <rPr>
        <b/>
        <sz val="9"/>
        <color rgb="FF000000"/>
        <rFont val="Calibri"/>
        <family val="2"/>
        <scheme val="minor"/>
      </rPr>
      <t>Note:</t>
    </r>
    <r>
      <rPr>
        <sz val="9"/>
        <color rgb="FF000000"/>
        <rFont val="Calibri"/>
        <family val="2"/>
        <scheme val="minor"/>
      </rPr>
      <t xml:space="preserve"> Please use "</t>
    </r>
    <r>
      <rPr>
        <b/>
        <sz val="9"/>
        <color rgb="FF000000"/>
        <rFont val="Calibri"/>
        <family val="2"/>
        <scheme val="minor"/>
      </rPr>
      <t xml:space="preserve">Paste &gt; Keep Text Only" </t>
    </r>
    <r>
      <rPr>
        <sz val="9"/>
        <color rgb="FF000000"/>
        <rFont val="Calibri"/>
        <family val="2"/>
        <scheme val="minor"/>
      </rPr>
      <t>or</t>
    </r>
    <r>
      <rPr>
        <b/>
        <sz val="9"/>
        <color rgb="FF000000"/>
        <rFont val="Calibri"/>
        <family val="2"/>
        <scheme val="minor"/>
      </rPr>
      <t xml:space="preserve"> "Paste &gt; Values"</t>
    </r>
    <r>
      <rPr>
        <sz val="9"/>
        <color rgb="FF000000"/>
        <rFont val="Calibri"/>
        <family val="2"/>
        <scheme val="minor"/>
      </rPr>
      <t xml:space="preserve"> if you
are pasting data from other files.</t>
    </r>
  </si>
  <si>
    <t>PMP</t>
  </si>
  <si>
    <t>cam-rm-ap01</t>
  </si>
  <si>
    <t>0a-00-3e-00-00-01</t>
  </si>
  <si>
    <t>AGL</t>
  </si>
  <si>
    <t>cam-rm-sm01</t>
  </si>
  <si>
    <t>0a-00-3e-00-00-02</t>
  </si>
  <si>
    <t>cam-rm-sm02</t>
  </si>
  <si>
    <t>0a-00-3e-00-00-03</t>
  </si>
  <si>
    <t>cam-rm-sm03</t>
  </si>
  <si>
    <t>0a-00-3e-00-00-04</t>
  </si>
  <si>
    <t>cam-rm-sm04</t>
  </si>
  <si>
    <t>0a-00-3e-00-00-05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</si>
</sst>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44">
    <font>
      <sz val="11"/>
      <color rgb="FFFFFFFF"/>
      <name val="Calibri"/>
      <family val="2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0000"/>
      <name val="Calibri"/>
      <family val="2"/>
    </font>
    <font>
      <sz val="10"/>
      <color rgb="FFCC0000"/>
      <name val="Calibri1"/>
    </font>
    <font>
      <b/>
      <sz val="10"/>
      <color rgb="FFFFFFFF"/>
      <name val="Calibri"/>
      <family val="2"/>
    </font>
    <font>
      <u/>
      <sz val="11"/>
      <color rgb="FF0066CC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111111"/>
      <name val="Calibri"/>
      <family val="2"/>
    </font>
    <font>
      <u/>
      <sz val="11"/>
      <color rgb="FF111111"/>
      <name val="Calibri"/>
      <family val="2"/>
    </font>
    <font>
      <sz val="11"/>
      <color rgb="FFFF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111111"/>
      <name val="Calibri"/>
      <family val="2"/>
      <scheme val="minor"/>
    </font>
    <font>
      <sz val="11"/>
      <color rgb="FF1C1C1C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1C1C1C"/>
      <name val="Calibri"/>
      <family val="2"/>
      <scheme val="minor"/>
    </font>
    <font>
      <sz val="9"/>
      <color rgb="FF11111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1C1C1C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name val="Calibri"/>
      <family val="2"/>
    </font>
    <font>
      <sz val="11"/>
      <name val="Calibri2"/>
    </font>
    <font>
      <sz val="11"/>
      <name val="Calibri"/>
      <family val="2"/>
      <scheme val="minor"/>
    </font>
    <font>
      <sz val="11"/>
      <color rgb="FF1C1C1C"/>
      <name val="Calibri2"/>
    </font>
  </fonts>
  <fills count="2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10D0C"/>
        <bgColor rgb="FFF10D0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008000"/>
        <bgColor rgb="FF008000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000000"/>
      </right>
      <top style="thin">
        <color rgb="FF969696"/>
      </top>
      <bottom style="thin">
        <color rgb="FF969696"/>
      </bottom>
      <diagonal/>
    </border>
    <border>
      <left style="thin">
        <color rgb="FF000000"/>
      </left>
      <right style="thin">
        <color rgb="FF969696"/>
      </right>
      <top style="thin">
        <color rgb="FF969696"/>
      </top>
      <bottom style="thin">
        <color rgb="FF000000"/>
      </bottom>
      <diagonal/>
    </border>
    <border>
      <left style="thin">
        <color rgb="FF969696"/>
      </left>
      <right style="thin">
        <color rgb="FF000000"/>
      </right>
      <top style="thin">
        <color rgb="FF969696"/>
      </top>
      <bottom style="thin">
        <color rgb="FF00000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 style="thin">
        <color rgb="FF000000"/>
      </top>
      <bottom style="thin">
        <color rgb="FF969696"/>
      </bottom>
      <diagonal/>
    </border>
    <border>
      <left style="thin">
        <color rgb="FF969696"/>
      </left>
      <right style="thin">
        <color rgb="FF000000"/>
      </right>
      <top style="thin">
        <color rgb="FF000000"/>
      </top>
      <bottom style="thin">
        <color rgb="FF969696"/>
      </bottom>
      <diagonal/>
    </border>
    <border>
      <left/>
      <right style="thin">
        <color rgb="FF80808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/>
      <top/>
      <bottom style="thin">
        <color theme="0" tint="-0.499984740745262"/>
      </bottom>
      <diagonal/>
    </border>
    <border>
      <left/>
      <right style="thin">
        <color rgb="FF808080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2">
    <xf numFmtId="0" fontId="0" fillId="0" borderId="0">
      <protection locked="0"/>
    </xf>
    <xf numFmtId="0" fontId="13" fillId="0" borderId="0">
      <protection locked="0"/>
    </xf>
    <xf numFmtId="0" fontId="14" fillId="0" borderId="0">
      <protection locked="0"/>
    </xf>
    <xf numFmtId="0" fontId="11" fillId="8" borderId="0">
      <protection locked="0"/>
    </xf>
    <xf numFmtId="0" fontId="5" fillId="5" borderId="0">
      <protection locked="0"/>
    </xf>
    <xf numFmtId="0" fontId="16" fillId="9" borderId="0">
      <protection locked="0"/>
    </xf>
    <xf numFmtId="0" fontId="17" fillId="9" borderId="1">
      <protection locked="0"/>
    </xf>
    <xf numFmtId="0" fontId="3" fillId="0" borderId="0">
      <protection locked="0"/>
    </xf>
    <xf numFmtId="0" fontId="4" fillId="2" borderId="0">
      <protection locked="0"/>
    </xf>
    <xf numFmtId="0" fontId="4" fillId="3" borderId="0">
      <protection locked="0"/>
    </xf>
    <xf numFmtId="0" fontId="3" fillId="4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6" fillId="6" borderId="0">
      <protection locked="0"/>
    </xf>
    <xf numFmtId="0" fontId="2" fillId="0" borderId="0">
      <protection locked="0"/>
    </xf>
    <xf numFmtId="0" fontId="6" fillId="6" borderId="0">
      <protection locked="0"/>
    </xf>
    <xf numFmtId="0" fontId="2" fillId="0" borderId="0">
      <protection locked="0"/>
    </xf>
    <xf numFmtId="0" fontId="6" fillId="6" borderId="0">
      <protection locked="0"/>
    </xf>
    <xf numFmtId="0" fontId="2" fillId="0" borderId="0">
      <protection locked="0"/>
    </xf>
    <xf numFmtId="0" fontId="7" fillId="5" borderId="0">
      <protection locked="0"/>
    </xf>
    <xf numFmtId="0" fontId="8" fillId="7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2" fillId="0" borderId="0">
      <protection locked="0"/>
    </xf>
    <xf numFmtId="0" fontId="15" fillId="0" borderId="0">
      <protection locked="0"/>
    </xf>
    <xf numFmtId="0" fontId="6" fillId="6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5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</cellStyleXfs>
  <cellXfs count="136">
    <xf numFmtId="0" fontId="0" fillId="0" borderId="0" xfId="0">
      <protection locked="0"/>
    </xf>
    <xf numFmtId="0" fontId="0" fillId="10" borderId="2" xfId="0" applyFill="1" applyBorder="1" applyAlignment="1" applyProtection="1">
      <alignment horizontal="left"/>
    </xf>
    <xf numFmtId="0" fontId="0" fillId="10" borderId="3" xfId="0" applyFill="1" applyBorder="1" applyProtection="1"/>
    <xf numFmtId="0" fontId="6" fillId="10" borderId="3" xfId="0" applyFont="1" applyFill="1" applyBorder="1" applyProtection="1"/>
    <xf numFmtId="0" fontId="0" fillId="10" borderId="4" xfId="0" applyFill="1" applyBorder="1" applyProtection="1"/>
    <xf numFmtId="0" fontId="0" fillId="9" borderId="0" xfId="0" applyFill="1" applyProtection="1"/>
    <xf numFmtId="0" fontId="21" fillId="9" borderId="0" xfId="0" applyFont="1" applyFill="1" applyProtection="1"/>
    <xf numFmtId="0" fontId="22" fillId="11" borderId="0" xfId="0" applyFont="1" applyFill="1" applyProtection="1"/>
    <xf numFmtId="0" fontId="14" fillId="11" borderId="0" xfId="0" applyFont="1" applyFill="1" applyProtection="1"/>
    <xf numFmtId="0" fontId="23" fillId="9" borderId="0" xfId="0" applyFont="1" applyFill="1" applyProtection="1"/>
    <xf numFmtId="0" fontId="23" fillId="0" borderId="0" xfId="0" applyFont="1">
      <protection locked="0"/>
    </xf>
    <xf numFmtId="0" fontId="23" fillId="9" borderId="0" xfId="0" applyFont="1" applyFill="1" applyAlignment="1" applyProtection="1">
      <alignment horizontal="left" indent="2"/>
    </xf>
    <xf numFmtId="0" fontId="23" fillId="9" borderId="0" xfId="0" applyFont="1" applyFill="1" applyAlignment="1" applyProtection="1">
      <alignment horizontal="left"/>
    </xf>
    <xf numFmtId="0" fontId="0" fillId="10" borderId="0" xfId="0" applyFill="1" applyAlignment="1" applyProtection="1">
      <alignment horizontal="left"/>
    </xf>
    <xf numFmtId="0" fontId="0" fillId="10" borderId="0" xfId="0" applyFill="1" applyProtection="1"/>
    <xf numFmtId="0" fontId="6" fillId="10" borderId="0" xfId="0" applyFont="1" applyFill="1" applyAlignment="1" applyProtection="1">
      <alignment horizontal="left"/>
    </xf>
    <xf numFmtId="0" fontId="0" fillId="12" borderId="5" xfId="0" applyFill="1" applyBorder="1" applyAlignment="1" applyProtection="1">
      <alignment horizontal="center"/>
    </xf>
    <xf numFmtId="0" fontId="0" fillId="13" borderId="5" xfId="0" applyFill="1" applyBorder="1" applyAlignment="1" applyProtection="1">
      <alignment horizontal="center"/>
    </xf>
    <xf numFmtId="0" fontId="0" fillId="14" borderId="5" xfId="0" applyFill="1" applyBorder="1" applyAlignment="1" applyProtection="1">
      <alignment horizontal="center"/>
    </xf>
    <xf numFmtId="0" fontId="0" fillId="0" borderId="5" xfId="0" applyBorder="1" applyProtection="1"/>
    <xf numFmtId="0" fontId="23" fillId="15" borderId="0" xfId="0" applyFont="1" applyFill="1" applyProtection="1"/>
    <xf numFmtId="0" fontId="23" fillId="9" borderId="6" xfId="0" applyFont="1" applyFill="1" applyBorder="1" applyAlignment="1" applyProtection="1">
      <alignment vertical="center"/>
    </xf>
    <xf numFmtId="0" fontId="23" fillId="9" borderId="7" xfId="0" applyFont="1" applyFill="1" applyBorder="1" applyAlignment="1" applyProtection="1">
      <alignment vertical="center"/>
    </xf>
    <xf numFmtId="0" fontId="24" fillId="9" borderId="0" xfId="21" applyFont="1" applyFill="1" applyAlignment="1" applyProtection="1"/>
    <xf numFmtId="0" fontId="23" fillId="9" borderId="8" xfId="0" applyFont="1" applyFill="1" applyBorder="1" applyAlignment="1" applyProtection="1">
      <alignment horizontal="left" vertical="center" wrapText="1"/>
    </xf>
    <xf numFmtId="0" fontId="23" fillId="9" borderId="0" xfId="0" applyFont="1" applyFill="1" applyAlignment="1" applyProtection="1">
      <alignment horizontal="center" vertical="center" wrapText="1"/>
    </xf>
    <xf numFmtId="0" fontId="23" fillId="9" borderId="0" xfId="0" applyFont="1" applyFill="1" applyAlignment="1" applyProtection="1">
      <alignment vertical="center"/>
    </xf>
    <xf numFmtId="0" fontId="23" fillId="9" borderId="8" xfId="0" applyFont="1" applyFill="1" applyBorder="1" applyAlignment="1" applyProtection="1">
      <alignment horizontal="center" vertical="center" wrapText="1"/>
    </xf>
    <xf numFmtId="0" fontId="1" fillId="0" borderId="0" xfId="0" applyFont="1">
      <protection locked="0"/>
    </xf>
    <xf numFmtId="0" fontId="1" fillId="0" borderId="0" xfId="0" applyFont="1" applyAlignment="1">
      <alignment wrapText="1"/>
      <protection locked="0"/>
    </xf>
    <xf numFmtId="0" fontId="1" fillId="0" borderId="0" xfId="0" applyFont="1" applyProtection="1"/>
    <xf numFmtId="164" fontId="1" fillId="0" borderId="0" xfId="0" applyNumberFormat="1" applyFont="1" applyProtection="1"/>
    <xf numFmtId="164" fontId="1" fillId="0" borderId="0" xfId="0" applyNumberFormat="1" applyFont="1">
      <protection locked="0"/>
    </xf>
    <xf numFmtId="0" fontId="26" fillId="0" borderId="0" xfId="0" applyFont="1" applyProtection="1"/>
    <xf numFmtId="0" fontId="27" fillId="14" borderId="9" xfId="0" applyFont="1" applyFill="1" applyBorder="1" applyAlignment="1" applyProtection="1">
      <alignment horizontal="center" vertical="center" wrapText="1"/>
    </xf>
    <xf numFmtId="0" fontId="27" fillId="12" borderId="9" xfId="0" applyFont="1" applyFill="1" applyBorder="1" applyAlignment="1" applyProtection="1">
      <alignment horizontal="center" vertical="center" wrapText="1"/>
    </xf>
    <xf numFmtId="0" fontId="27" fillId="13" borderId="9" xfId="0" applyFont="1" applyFill="1" applyBorder="1" applyAlignment="1" applyProtection="1">
      <alignment horizontal="center" vertical="center" wrapText="1"/>
    </xf>
    <xf numFmtId="164" fontId="29" fillId="12" borderId="9" xfId="0" applyNumberFormat="1" applyFont="1" applyFill="1" applyBorder="1" applyAlignment="1" applyProtection="1">
      <alignment horizontal="center" vertical="center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30" fillId="0" borderId="0" xfId="0" applyFont="1">
      <protection locked="0"/>
    </xf>
    <xf numFmtId="0" fontId="31" fillId="0" borderId="0" xfId="0" applyFont="1" applyAlignment="1">
      <alignment horizontal="left"/>
      <protection locked="0"/>
    </xf>
    <xf numFmtId="0" fontId="31" fillId="0" borderId="0" xfId="0" applyFont="1" applyAlignment="1">
      <alignment horizontal="center"/>
      <protection locked="0"/>
    </xf>
    <xf numFmtId="0" fontId="31" fillId="0" borderId="0" xfId="0" applyFont="1">
      <protection locked="0"/>
    </xf>
    <xf numFmtId="0" fontId="26" fillId="0" borderId="0" xfId="0" applyFont="1">
      <protection locked="0"/>
    </xf>
    <xf numFmtId="0" fontId="32" fillId="0" borderId="5" xfId="0" applyFont="1" applyBorder="1" applyAlignment="1">
      <alignment horizontal="center" vertical="center"/>
      <protection locked="0"/>
    </xf>
    <xf numFmtId="0" fontId="28" fillId="12" borderId="10" xfId="0" applyFont="1" applyFill="1" applyBorder="1" applyAlignment="1" applyProtection="1">
      <alignment horizontal="center" vertical="center" wrapText="1"/>
    </xf>
    <xf numFmtId="0" fontId="28" fillId="13" borderId="10" xfId="0" applyFont="1" applyFill="1" applyBorder="1" applyAlignment="1" applyProtection="1">
      <alignment horizontal="center" vertical="center" wrapText="1"/>
    </xf>
    <xf numFmtId="164" fontId="33" fillId="12" borderId="10" xfId="0" applyNumberFormat="1" applyFont="1" applyFill="1" applyBorder="1" applyAlignment="1" applyProtection="1">
      <alignment horizontal="center" vertical="center" wrapText="1"/>
    </xf>
    <xf numFmtId="0" fontId="28" fillId="14" borderId="11" xfId="0" applyFont="1" applyFill="1" applyBorder="1" applyAlignment="1" applyProtection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/>
      <protection locked="0"/>
    </xf>
    <xf numFmtId="0" fontId="30" fillId="0" borderId="0" xfId="0" applyFont="1" applyAlignment="1">
      <alignment horizontal="center"/>
      <protection locked="0"/>
    </xf>
    <xf numFmtId="0" fontId="30" fillId="0" borderId="0" xfId="0" applyFont="1" applyProtection="1"/>
    <xf numFmtId="0" fontId="27" fillId="0" borderId="1" xfId="0" applyFont="1" applyBorder="1" applyAlignment="1" applyProtection="1">
      <alignment horizontal="center"/>
    </xf>
    <xf numFmtId="0" fontId="30" fillId="0" borderId="1" xfId="0" applyFont="1" applyBorder="1" applyAlignment="1" applyProtection="1">
      <alignment horizontal="center"/>
    </xf>
    <xf numFmtId="0" fontId="30" fillId="0" borderId="1" xfId="0" applyFont="1" applyBorder="1" applyAlignment="1" applyProtection="1">
      <alignment horizontal="center"/>
      <protection locked="0"/>
    </xf>
    <xf numFmtId="164" fontId="30" fillId="0" borderId="1" xfId="0" applyNumberFormat="1" applyFont="1" applyBorder="1" applyAlignment="1" applyProtection="1">
      <alignment horizontal="center"/>
      <protection hidden="1"/>
    </xf>
    <xf numFmtId="164" fontId="29" fillId="0" borderId="1" xfId="0" applyNumberFormat="1" applyFont="1" applyBorder="1" applyAlignment="1">
      <alignment horizontal="center"/>
      <protection locked="0"/>
    </xf>
    <xf numFmtId="164" fontId="29" fillId="0" borderId="1" xfId="0" applyNumberFormat="1" applyFont="1" applyBorder="1" applyAlignment="1" applyProtection="1">
      <alignment horizontal="center"/>
      <protection locked="0"/>
    </xf>
    <xf numFmtId="2" fontId="27" fillId="0" borderId="0" xfId="0" applyNumberFormat="1" applyFont="1">
      <protection locked="0"/>
    </xf>
    <xf numFmtId="0" fontId="27" fillId="0" borderId="0" xfId="0" applyFont="1">
      <protection locked="0"/>
    </xf>
    <xf numFmtId="0" fontId="35" fillId="0" borderId="0" xfId="0" applyFont="1" applyAlignment="1">
      <alignment horizontal="center"/>
      <protection locked="0"/>
    </xf>
    <xf numFmtId="0" fontId="35" fillId="0" borderId="0" xfId="0" applyFont="1">
      <protection locked="0"/>
    </xf>
    <xf numFmtId="1" fontId="30" fillId="0" borderId="1" xfId="0" applyNumberFormat="1" applyFont="1" applyBorder="1" applyAlignment="1" applyProtection="1">
      <alignment horizontal="center"/>
      <protection locked="0"/>
    </xf>
    <xf numFmtId="165" fontId="30" fillId="0" borderId="1" xfId="0" applyNumberFormat="1" applyFont="1" applyBorder="1" applyAlignment="1" applyProtection="1">
      <alignment horizontal="center"/>
      <protection locked="0"/>
    </xf>
    <xf numFmtId="0" fontId="36" fillId="10" borderId="2" xfId="0" applyFont="1" applyFill="1" applyBorder="1" applyProtection="1">
      <protection locked="0"/>
    </xf>
    <xf numFmtId="0" fontId="36" fillId="10" borderId="4" xfId="0" applyFont="1" applyFill="1" applyBorder="1" applyProtection="1">
      <protection locked="0"/>
    </xf>
    <xf numFmtId="0" fontId="37" fillId="10" borderId="12" xfId="0" applyFont="1" applyFill="1" applyBorder="1" applyProtection="1">
      <protection locked="0"/>
    </xf>
    <xf numFmtId="0" fontId="37" fillId="10" borderId="13" xfId="0" applyFont="1" applyFill="1" applyBorder="1" applyAlignment="1" applyProtection="1">
      <alignment horizontal="center"/>
      <protection locked="0"/>
    </xf>
    <xf numFmtId="0" fontId="37" fillId="10" borderId="14" xfId="0" applyFont="1" applyFill="1" applyBorder="1" applyProtection="1">
      <protection locked="0"/>
    </xf>
    <xf numFmtId="0" fontId="37" fillId="10" borderId="15" xfId="0" applyFont="1" applyFill="1" applyBorder="1" applyAlignment="1" applyProtection="1">
      <alignment horizontal="center"/>
      <protection locked="0"/>
    </xf>
    <xf numFmtId="0" fontId="36" fillId="10" borderId="2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center"/>
      <protection locked="0"/>
    </xf>
    <xf numFmtId="0" fontId="26" fillId="0" borderId="0" xfId="0" applyFont="1" applyAlignment="1">
      <alignment horizontal="center"/>
      <protection locked="0"/>
    </xf>
    <xf numFmtId="0" fontId="37" fillId="10" borderId="16" xfId="0" applyFont="1" applyFill="1" applyBorder="1" applyProtection="1">
      <protection locked="0"/>
    </xf>
    <xf numFmtId="0" fontId="37" fillId="10" borderId="17" xfId="0" applyFont="1" applyFill="1" applyBorder="1" applyAlignment="1" applyProtection="1">
      <alignment horizontal="center"/>
      <protection locked="0"/>
    </xf>
    <xf numFmtId="0" fontId="37" fillId="10" borderId="18" xfId="0" applyFont="1" applyFill="1" applyBorder="1" applyProtection="1">
      <protection locked="0"/>
    </xf>
    <xf numFmtId="0" fontId="37" fillId="10" borderId="19" xfId="0" applyFont="1" applyFill="1" applyBorder="1" applyAlignment="1" applyProtection="1">
      <alignment horizontal="center"/>
      <protection locked="0"/>
    </xf>
    <xf numFmtId="0" fontId="37" fillId="0" borderId="20" xfId="0" applyFont="1" applyBorder="1" applyProtection="1">
      <protection locked="0"/>
    </xf>
    <xf numFmtId="0" fontId="37" fillId="0" borderId="21" xfId="0" applyFont="1" applyBorder="1" applyAlignment="1" applyProtection="1">
      <alignment horizontal="center"/>
      <protection locked="0"/>
    </xf>
    <xf numFmtId="0" fontId="37" fillId="10" borderId="22" xfId="0" applyFont="1" applyFill="1" applyBorder="1" applyProtection="1">
      <protection locked="0"/>
    </xf>
    <xf numFmtId="0" fontId="37" fillId="10" borderId="23" xfId="0" applyFont="1" applyFill="1" applyBorder="1" applyAlignment="1" applyProtection="1">
      <alignment horizontal="center"/>
      <protection locked="0"/>
    </xf>
    <xf numFmtId="0" fontId="37" fillId="10" borderId="14" xfId="0" applyFont="1" applyFill="1" applyBorder="1" applyAlignment="1" applyProtection="1">
      <alignment horizontal="left"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/>
      <protection locked="0"/>
    </xf>
    <xf numFmtId="0" fontId="36" fillId="10" borderId="5" xfId="0" applyFont="1" applyFill="1" applyBorder="1" applyAlignment="1" applyProtection="1">
      <alignment horizontal="center"/>
      <protection locked="0"/>
    </xf>
    <xf numFmtId="0" fontId="36" fillId="10" borderId="5" xfId="0" applyFont="1" applyFill="1" applyBorder="1" applyProtection="1">
      <protection locked="0"/>
    </xf>
    <xf numFmtId="0" fontId="37" fillId="10" borderId="25" xfId="0" applyFont="1" applyFill="1" applyBorder="1" applyAlignment="1" applyProtection="1">
      <protection locked="0"/>
    </xf>
    <xf numFmtId="0" fontId="37" fillId="10" borderId="26" xfId="0" applyFont="1" applyFill="1" applyBorder="1" applyAlignment="1" applyProtection="1">
      <alignment horizontal="center"/>
      <protection locked="0"/>
    </xf>
    <xf numFmtId="0" fontId="37" fillId="10" borderId="16" xfId="0" applyFont="1" applyFill="1" applyBorder="1" applyAlignment="1" applyProtection="1">
      <protection locked="0"/>
    </xf>
    <xf numFmtId="0" fontId="36" fillId="10" borderId="4" xfId="0" applyFont="1" applyFill="1" applyBorder="1" applyAlignment="1" applyProtection="1">
      <protection locked="0"/>
    </xf>
    <xf numFmtId="0" fontId="37" fillId="10" borderId="18" xfId="0" applyFont="1" applyFill="1" applyBorder="1" applyAlignment="1" applyProtection="1">
      <protection locked="0"/>
    </xf>
    <xf numFmtId="0" fontId="26" fillId="16" borderId="0" xfId="0" applyFont="1" applyFill="1" applyAlignment="1" applyProtection="1">
      <alignment horizontal="center"/>
      <protection locked="0"/>
    </xf>
    <xf numFmtId="0" fontId="26" fillId="16" borderId="24" xfId="0" applyFont="1" applyFill="1" applyBorder="1" applyAlignment="1" applyProtection="1">
      <alignment horizontal="center"/>
      <protection locked="0"/>
    </xf>
    <xf numFmtId="0" fontId="26" fillId="16" borderId="27" xfId="0" applyFont="1" applyFill="1" applyBorder="1" applyAlignment="1" applyProtection="1">
      <alignment horizontal="center"/>
      <protection locked="0"/>
    </xf>
    <xf numFmtId="0" fontId="26" fillId="16" borderId="28" xfId="0" applyFont="1" applyFill="1" applyBorder="1" applyAlignment="1" applyProtection="1">
      <alignment horizontal="center"/>
      <protection locked="0"/>
    </xf>
    <xf numFmtId="0" fontId="30" fillId="0" borderId="1" xfId="0" applyNumberFormat="1" applyFont="1" applyBorder="1" applyAlignment="1" applyProtection="1">
      <alignment horizontal="center"/>
      <protection locked="0"/>
    </xf>
    <xf numFmtId="0" fontId="26" fillId="0" borderId="0" xfId="0" applyNumberFormat="1" applyFont="1" applyProtection="1">
      <protection locked="0"/>
    </xf>
    <xf numFmtId="0" fontId="26" fillId="0" borderId="0" xfId="0" applyNumberFormat="1" applyFont="1">
      <protection locked="0"/>
    </xf>
    <xf numFmtId="0" fontId="27" fillId="0" borderId="1" xfId="0" applyNumberFormat="1" applyFont="1" applyBorder="1" applyAlignment="1" applyProtection="1">
      <alignment horizontal="left"/>
      <protection locked="0"/>
    </xf>
    <xf numFmtId="0" fontId="26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</xf>
    <xf numFmtId="164" fontId="26" fillId="0" borderId="0" xfId="0" applyNumberFormat="1" applyFont="1" applyAlignment="1" applyProtection="1">
      <alignment horizontal="center"/>
      <protection hidden="1"/>
    </xf>
    <xf numFmtId="164" fontId="29" fillId="0" borderId="0" xfId="0" applyNumberFormat="1" applyFont="1" applyAlignment="1" applyProtection="1">
      <alignment horizontal="center"/>
      <protection locked="0"/>
    </xf>
    <xf numFmtId="0" fontId="26" fillId="0" borderId="0" xfId="0" applyNumberFormat="1" applyFont="1" applyAlignment="1">
      <alignment horizontal="center"/>
      <protection locked="0"/>
    </xf>
    <xf numFmtId="164" fontId="29" fillId="0" borderId="0" xfId="0" applyNumberFormat="1" applyFont="1" applyAlignment="1">
      <alignment horizontal="center"/>
      <protection locked="0"/>
    </xf>
    <xf numFmtId="0" fontId="30" fillId="0" borderId="1" xfId="0" applyNumberFormat="1" applyFont="1" applyBorder="1" applyAlignment="1">
      <alignment horizontal="center" vertical="center" wrapText="1"/>
      <protection locked="0"/>
    </xf>
    <xf numFmtId="1" fontId="40" fillId="18" borderId="29" xfId="0" applyNumberFormat="1" applyFont="1" applyFill="1" applyBorder="1" applyAlignment="1" applyProtection="1">
      <alignment horizontal="left"/>
    </xf>
    <xf numFmtId="1" fontId="40" fillId="19" borderId="29" xfId="0" applyNumberFormat="1" applyFont="1" applyFill="1" applyBorder="1" applyAlignment="1" applyProtection="1">
      <alignment horizontal="center"/>
    </xf>
    <xf numFmtId="0" fontId="40" fillId="20" borderId="29" xfId="0" applyFont="1" applyFill="1" applyBorder="1" applyProtection="1"/>
    <xf numFmtId="1" fontId="40" fillId="20" borderId="29" xfId="0" applyNumberFormat="1" applyFont="1" applyFill="1" applyBorder="1" applyProtection="1"/>
    <xf numFmtId="165" fontId="40" fillId="21" borderId="32" xfId="0" applyNumberFormat="1" applyFont="1" applyFill="1" applyBorder="1" applyAlignment="1" applyProtection="1">
      <alignment horizontal="center"/>
    </xf>
    <xf numFmtId="0" fontId="40" fillId="22" borderId="29" xfId="0" applyFont="1" applyFill="1" applyBorder="1" applyAlignment="1" applyProtection="1">
      <alignment horizontal="center"/>
    </xf>
    <xf numFmtId="0" fontId="41" fillId="23" borderId="1" xfId="0" applyFont="1" applyFill="1" applyBorder="1" applyAlignment="1" applyProtection="1">
      <alignment horizontal="center"/>
    </xf>
    <xf numFmtId="0" fontId="40" fillId="23" borderId="29" xfId="0" applyFont="1" applyFill="1" applyBorder="1" applyAlignment="1" applyProtection="1">
      <alignment horizontal="center"/>
    </xf>
    <xf numFmtId="0" fontId="40" fillId="24" borderId="29" xfId="0" applyFont="1" applyFill="1" applyBorder="1" applyAlignment="1" applyProtection="1">
      <alignment horizontal="center"/>
    </xf>
    <xf numFmtId="0" fontId="40" fillId="18" borderId="29" xfId="0" applyFont="1" applyFill="1" applyBorder="1" applyAlignment="1" applyProtection="1">
      <alignment horizontal="center"/>
    </xf>
    <xf numFmtId="1" fontId="40" fillId="25" borderId="29" xfId="0" applyNumberFormat="1" applyFont="1" applyFill="1" applyBorder="1" applyAlignment="1" applyProtection="1">
      <alignment horizontal="center"/>
    </xf>
    <xf numFmtId="164" fontId="40" fillId="26" borderId="29" xfId="0" applyNumberFormat="1" applyFont="1" applyFill="1" applyBorder="1" applyAlignment="1" applyProtection="1">
      <alignment horizontal="center"/>
    </xf>
    <xf numFmtId="0" fontId="42" fillId="27" borderId="1" xfId="0" applyFont="1" applyFill="1" applyBorder="1" applyAlignment="1" applyProtection="1">
      <alignment horizontal="center"/>
    </xf>
    <xf numFmtId="0" fontId="40" fillId="18" borderId="29" xfId="0" applyFont="1" applyFill="1" applyBorder="1" applyAlignment="1" applyProtection="1">
      <alignment horizontal="left"/>
    </xf>
    <xf numFmtId="165" fontId="40" fillId="21" borderId="29" xfId="0" applyNumberFormat="1" applyFont="1" applyFill="1" applyBorder="1" applyAlignment="1" applyProtection="1">
      <alignment horizontal="center"/>
    </xf>
    <xf numFmtId="0" fontId="43" fillId="28" borderId="1" xfId="0" applyFont="1" applyFill="1" applyBorder="1" applyAlignment="1" applyProtection="1">
      <alignment horizontal="center"/>
    </xf>
    <xf numFmtId="164" fontId="30" fillId="26" borderId="1" xfId="0" applyNumberFormat="1" applyFont="1" applyFill="1" applyBorder="1" applyAlignment="1" applyProtection="1">
      <alignment horizontal="center"/>
      <protection hidden="1"/>
    </xf>
    <xf numFmtId="0" fontId="23" fillId="9" borderId="6" xfId="0" applyFont="1" applyFill="1" applyBorder="1" applyAlignment="1" applyProtection="1">
      <alignment horizontal="left" vertical="center" wrapText="1"/>
    </xf>
    <xf numFmtId="0" fontId="23" fillId="9" borderId="6" xfId="0" applyFont="1" applyFill="1" applyBorder="1" applyAlignment="1" applyProtection="1">
      <alignment horizontal="center" vertical="center" wrapText="1"/>
    </xf>
    <xf numFmtId="0" fontId="23" fillId="9" borderId="7" xfId="0" applyFont="1" applyFill="1" applyBorder="1" applyAlignment="1" applyProtection="1">
      <alignment horizontal="left" vertical="center" wrapText="1"/>
    </xf>
    <xf numFmtId="0" fontId="23" fillId="9" borderId="8" xfId="0" applyFont="1" applyFill="1" applyBorder="1" applyAlignment="1" applyProtection="1">
      <alignment horizontal="left" vertical="center" wrapText="1"/>
    </xf>
    <xf numFmtId="0" fontId="18" fillId="11" borderId="0" xfId="0" applyFont="1" applyFill="1" applyAlignment="1" applyProtection="1">
      <alignment horizont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164" fontId="27" fillId="0" borderId="1" xfId="0" applyNumberFormat="1" applyFont="1" applyFill="1" applyBorder="1" applyAlignment="1" applyProtection="1">
      <alignment horizontal="center" vertical="center" wrapText="1"/>
    </xf>
    <xf numFmtId="0" fontId="34" fillId="10" borderId="5" xfId="0" applyFont="1" applyFill="1" applyBorder="1" applyAlignment="1" applyProtection="1">
      <alignment horizontal="left" vertical="top" wrapText="1"/>
      <protection locked="0"/>
    </xf>
    <xf numFmtId="0" fontId="31" fillId="10" borderId="5" xfId="0" applyFont="1" applyFill="1" applyBorder="1" applyAlignment="1" applyProtection="1">
      <alignment horizontal="center"/>
      <protection locked="0"/>
    </xf>
    <xf numFmtId="0" fontId="28" fillId="17" borderId="30" xfId="0" applyFont="1" applyFill="1" applyBorder="1" applyAlignment="1" applyProtection="1">
      <alignment horizontal="left" vertical="center" wrapText="1"/>
    </xf>
    <xf numFmtId="0" fontId="28" fillId="17" borderId="31" xfId="0" applyFont="1" applyFill="1" applyBorder="1" applyAlignment="1" applyProtection="1">
      <alignment horizontal="left" vertical="center" wrapText="1"/>
    </xf>
  </cellXfs>
  <cellStyles count="32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Black" xfId="11" xr:uid="{00000000-0005-0000-0000-000005000000}"/>
    <cellStyle name="Blank" xfId="12" xr:uid="{00000000-0005-0000-0000-000006000000}"/>
    <cellStyle name="cf1" xfId="13" xr:uid="{00000000-0005-0000-0000-000007000000}"/>
    <cellStyle name="cf2" xfId="14" xr:uid="{00000000-0005-0000-0000-000008000000}"/>
    <cellStyle name="cf3" xfId="15" xr:uid="{00000000-0005-0000-0000-000009000000}"/>
    <cellStyle name="cf4" xfId="16" xr:uid="{00000000-0005-0000-0000-00000A000000}"/>
    <cellStyle name="cf5" xfId="17" xr:uid="{00000000-0005-0000-0000-00000B000000}"/>
    <cellStyle name="cf6" xfId="18" xr:uid="{00000000-0005-0000-0000-00000C000000}"/>
    <cellStyle name="ConditionalStyle_1" xfId="19" xr:uid="{00000000-0005-0000-0000-00000D000000}"/>
    <cellStyle name="Error" xfId="20" xr:uid="{00000000-0005-0000-0000-00000E000000}"/>
    <cellStyle name="Excel_BuiltIn_Hyperlink" xfId="21" xr:uid="{00000000-0005-0000-0000-00000F000000}"/>
    <cellStyle name="Footnote" xfId="22" xr:uid="{00000000-0005-0000-0000-000010000000}"/>
    <cellStyle name="Good" xfId="3" builtinId="26" customBuiltin="1"/>
    <cellStyle name="Heading" xfId="23" xr:uid="{00000000-0005-0000-0000-000012000000}"/>
    <cellStyle name="Heading 1" xfId="1" builtinId="16" customBuiltin="1"/>
    <cellStyle name="Heading 2" xfId="2" builtinId="17" customBuiltin="1"/>
    <cellStyle name="Hyperlink" xfId="24" xr:uid="{00000000-0005-0000-0000-000015000000}"/>
    <cellStyle name="Neutral" xfId="5" builtinId="28" customBuiltin="1"/>
    <cellStyle name="Normal" xfId="0" builtinId="0" customBuiltin="1"/>
    <cellStyle name="Note" xfId="6" builtinId="10" customBuiltin="1"/>
    <cellStyle name="Red1" xfId="25" xr:uid="{00000000-0005-0000-0000-000019000000}"/>
    <cellStyle name="Status" xfId="26" xr:uid="{00000000-0005-0000-0000-00001A000000}"/>
    <cellStyle name="Text" xfId="27" xr:uid="{00000000-0005-0000-0000-00001B000000}"/>
    <cellStyle name="Warning" xfId="28" xr:uid="{00000000-0005-0000-0000-00001C000000}"/>
    <cellStyle name="White" xfId="29" xr:uid="{00000000-0005-0000-0000-00001D000000}"/>
    <cellStyle name="White1" xfId="30" xr:uid="{00000000-0005-0000-0000-00001E000000}"/>
    <cellStyle name="White2" xfId="31" xr:uid="{00000000-0005-0000-0000-00001F000000}"/>
  </cellStyles>
  <dxfs count="6">
    <dxf>
      <font>
        <color rgb="FF000000"/>
        <family val="2"/>
      </font>
      <fill>
        <patternFill patternType="solid">
          <fgColor rgb="FFF10D0C"/>
          <bgColor rgb="FFF10D0C"/>
        </patternFill>
      </fill>
    </dxf>
    <dxf>
      <font>
        <color rgb="FF000000"/>
        <family val="2"/>
      </font>
      <fill>
        <patternFill patternType="solid">
          <fgColor rgb="FFF10D0C"/>
          <bgColor rgb="FFF10D0C"/>
        </patternFill>
      </fill>
    </dxf>
    <dxf>
      <font>
        <color theme="1"/>
      </font>
    </dxf>
    <dxf>
      <font>
        <color theme="1"/>
      </font>
    </dxf>
    <dxf>
      <font>
        <color rgb="FFFFFFFF"/>
        <family val="2"/>
      </font>
      <fill>
        <patternFill patternType="none"/>
      </fill>
    </dxf>
    <dxf>
      <font>
        <color rgb="FF000000"/>
        <family val="2"/>
      </font>
      <fill>
        <patternFill patternType="solid">
          <fgColor rgb="FFF10D0C"/>
          <bgColor rgb="FFF10D0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43</xdr:row>
      <xdr:rowOff>51955</xdr:rowOff>
    </xdr:from>
    <xdr:to>
      <xdr:col>1</xdr:col>
      <xdr:colOff>1729149</xdr:colOff>
      <xdr:row>44</xdr:row>
      <xdr:rowOff>152804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D27A783B-EDD0-4D50-AEB2-03DA4D0B050E}"/>
            </a:ext>
          </a:extLst>
        </xdr:cNvPr>
        <xdr:cNvSpPr/>
      </xdr:nvSpPr>
      <xdr:spPr>
        <a:xfrm>
          <a:off x="554182" y="8858250"/>
          <a:ext cx="1962944" cy="291349"/>
        </a:xfrm>
        <a:prstGeom prst="wedgeRectCallout">
          <a:avLst>
            <a:gd name="adj1" fmla="val -11954"/>
            <a:gd name="adj2" fmla="val 24634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Import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sheet instruction page.</a:t>
          </a:r>
          <a:endParaRPr lang="en-US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189102</xdr:colOff>
      <xdr:row>9</xdr:row>
      <xdr:rowOff>95250</xdr:rowOff>
    </xdr:from>
    <xdr:to>
      <xdr:col>4</xdr:col>
      <xdr:colOff>927862</xdr:colOff>
      <xdr:row>14</xdr:row>
      <xdr:rowOff>121052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ACD9DD28-87E6-4230-90C6-954BBB9E7547}"/>
            </a:ext>
          </a:extLst>
        </xdr:cNvPr>
        <xdr:cNvSpPr/>
      </xdr:nvSpPr>
      <xdr:spPr>
        <a:xfrm>
          <a:off x="4509988" y="2415886"/>
          <a:ext cx="2280079" cy="978302"/>
        </a:xfrm>
        <a:prstGeom prst="wedgeRectCallout">
          <a:avLst>
            <a:gd name="adj1" fmla="val 8240"/>
            <a:gd name="adj2" fmla="val -100780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The device's</a:t>
          </a:r>
          <a:r>
            <a:rPr lang="en-US" sz="1100" baseline="0">
              <a:solidFill>
                <a:sysClr val="windowText" lastClr="000000"/>
              </a:solidFill>
            </a:rPr>
            <a:t> MAC  address and MSN.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Valid MAC address formats: 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aabbccddeeff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aa-bb-cc-dd-ee-ff</a:t>
          </a:r>
          <a:endParaRPr lang="en-US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aa:bb:cc:dd:ee:ff</a:t>
          </a:r>
          <a:endParaRPr lang="en-US">
            <a:solidFill>
              <a:sysClr val="windowText" lastClr="000000"/>
            </a:solidFill>
            <a:effectLst/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707457</xdr:colOff>
      <xdr:row>18</xdr:row>
      <xdr:rowOff>16590</xdr:rowOff>
    </xdr:from>
    <xdr:to>
      <xdr:col>4</xdr:col>
      <xdr:colOff>1210291</xdr:colOff>
      <xdr:row>22</xdr:row>
      <xdr:rowOff>78748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28273F08-5936-4F44-8FEF-5E95A84753D9}"/>
            </a:ext>
          </a:extLst>
        </xdr:cNvPr>
        <xdr:cNvSpPr/>
      </xdr:nvSpPr>
      <xdr:spPr>
        <a:xfrm>
          <a:off x="5028343" y="4051726"/>
          <a:ext cx="2044153" cy="832817"/>
        </a:xfrm>
        <a:prstGeom prst="wedgeRectCallout">
          <a:avLst>
            <a:gd name="adj1" fmla="val 201356"/>
            <a:gd name="adj2" fmla="val -299963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The device's mounting height</a:t>
          </a:r>
          <a:r>
            <a:rPr lang="en-US" sz="1100" baseline="0">
              <a:solidFill>
                <a:sysClr val="windowText" lastClr="000000"/>
              </a:solidFill>
            </a:rPr>
            <a:t> in meters.</a:t>
          </a: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AGL = Above Ground Level</a:t>
          </a:r>
          <a:br>
            <a:rPr lang="en-US" sz="1100" baseline="0">
              <a:solidFill>
                <a:sysClr val="windowText" lastClr="000000"/>
              </a:solidFill>
            </a:rPr>
          </a:br>
          <a:r>
            <a:rPr lang="en-US" sz="1100" baseline="0">
              <a:solidFill>
                <a:sysClr val="windowText" lastClr="000000"/>
              </a:solidFill>
            </a:rPr>
            <a:t>AMSL = Above Mean Sea Level</a:t>
          </a:r>
        </a:p>
      </xdr:txBody>
    </xdr:sp>
    <xdr:clientData/>
  </xdr:twoCellAnchor>
  <xdr:twoCellAnchor>
    <xdr:from>
      <xdr:col>1</xdr:col>
      <xdr:colOff>60613</xdr:colOff>
      <xdr:row>23</xdr:row>
      <xdr:rowOff>138545</xdr:rowOff>
    </xdr:from>
    <xdr:to>
      <xdr:col>3</xdr:col>
      <xdr:colOff>969816</xdr:colOff>
      <xdr:row>38</xdr:row>
      <xdr:rowOff>181842</xdr:rowOff>
    </xdr:to>
    <xdr:sp macro="" textlink="">
      <xdr:nvSpPr>
        <xdr:cNvPr id="3" name="Explosion: 8 Points 2">
          <a:extLst>
            <a:ext uri="{FF2B5EF4-FFF2-40B4-BE49-F238E27FC236}">
              <a16:creationId xmlns:a16="http://schemas.microsoft.com/office/drawing/2014/main" id="{665E1712-0107-4ACE-A81D-E7AAFF203DD0}"/>
            </a:ext>
          </a:extLst>
        </xdr:cNvPr>
        <xdr:cNvSpPr/>
      </xdr:nvSpPr>
      <xdr:spPr>
        <a:xfrm>
          <a:off x="848590" y="5134840"/>
          <a:ext cx="4442112" cy="2900797"/>
        </a:xfrm>
        <a:prstGeom prst="irregularSeal1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bg1">
                  <a:lumMod val="95000"/>
                </a:schemeClr>
              </a:solidFill>
            </a:rPr>
            <a:t>Make</a:t>
          </a:r>
          <a:r>
            <a:rPr lang="en-US" sz="1100" baseline="0">
              <a:solidFill>
                <a:schemeClr val="bg1">
                  <a:lumMod val="95000"/>
                </a:schemeClr>
              </a:solidFill>
            </a:rPr>
            <a:t> sure you select the "Paste Values" option when Copying and Pasting between spreadsheets to maintain the spreadsheet's "Formatting" and "Conditional Formatting" rules</a:t>
          </a:r>
          <a:endParaRPr lang="en-US" sz="1100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4</xdr:col>
      <xdr:colOff>1233465</xdr:colOff>
      <xdr:row>10</xdr:row>
      <xdr:rowOff>177427</xdr:rowOff>
    </xdr:from>
    <xdr:to>
      <xdr:col>6</xdr:col>
      <xdr:colOff>553286</xdr:colOff>
      <xdr:row>14</xdr:row>
      <xdr:rowOff>18656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643ABB24-3FEB-4D6A-9FEC-8E01CA5F8CAA}"/>
            </a:ext>
          </a:extLst>
        </xdr:cNvPr>
        <xdr:cNvSpPr/>
      </xdr:nvSpPr>
      <xdr:spPr>
        <a:xfrm>
          <a:off x="7095670" y="2688563"/>
          <a:ext cx="1848275" cy="603229"/>
        </a:xfrm>
        <a:prstGeom prst="wedgeRectCallout">
          <a:avLst>
            <a:gd name="adj1" fmla="val 17231"/>
            <a:gd name="adj2" fmla="val -163313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The device's installation LAT/LON Coordinates in decimal degrees.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502229</xdr:colOff>
      <xdr:row>16</xdr:row>
      <xdr:rowOff>4590</xdr:rowOff>
    </xdr:from>
    <xdr:to>
      <xdr:col>1</xdr:col>
      <xdr:colOff>1572341</xdr:colOff>
      <xdr:row>18</xdr:row>
      <xdr:rowOff>101370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18377D1F-2FD1-42A9-AA78-C46B7578CBC1}"/>
            </a:ext>
          </a:extLst>
        </xdr:cNvPr>
        <xdr:cNvSpPr/>
      </xdr:nvSpPr>
      <xdr:spPr>
        <a:xfrm>
          <a:off x="502229" y="3658726"/>
          <a:ext cx="1858089" cy="477780"/>
        </a:xfrm>
        <a:prstGeom prst="wedgeRectCallout">
          <a:avLst>
            <a:gd name="adj1" fmla="val -52715"/>
            <a:gd name="adj2" fmla="val -585755"/>
          </a:avLst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Switch the import sheet between PMP or PTP format.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365843</xdr:colOff>
      <xdr:row>12</xdr:row>
      <xdr:rowOff>45311</xdr:rowOff>
    </xdr:from>
    <xdr:to>
      <xdr:col>2</xdr:col>
      <xdr:colOff>232451</xdr:colOff>
      <xdr:row>14</xdr:row>
      <xdr:rowOff>100263</xdr:rowOff>
    </xdr:to>
    <xdr:sp macro="" textlink="">
      <xdr:nvSpPr>
        <xdr:cNvPr id="8" name="Speech Bubble: Rectangle 7">
          <a:extLst>
            <a:ext uri="{FF2B5EF4-FFF2-40B4-BE49-F238E27FC236}">
              <a16:creationId xmlns:a16="http://schemas.microsoft.com/office/drawing/2014/main" id="{0DC1A0DC-5337-4CCE-9A11-FEFFF33177BA}"/>
            </a:ext>
          </a:extLst>
        </xdr:cNvPr>
        <xdr:cNvSpPr/>
      </xdr:nvSpPr>
      <xdr:spPr>
        <a:xfrm>
          <a:off x="1153820" y="2937447"/>
          <a:ext cx="1607086" cy="435952"/>
        </a:xfrm>
        <a:prstGeom prst="wedgeRectCallout">
          <a:avLst>
            <a:gd name="adj1" fmla="val -3921"/>
            <a:gd name="adj2" fmla="val -29407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Select the correct device</a:t>
          </a:r>
          <a:r>
            <a:rPr lang="en-US" sz="1100" baseline="0"/>
            <a:t> type for the AP and SM.</a:t>
          </a:r>
          <a:endParaRPr lang="en-US" sz="1100"/>
        </a:p>
      </xdr:txBody>
    </xdr:sp>
    <xdr:clientData/>
  </xdr:twoCellAnchor>
  <xdr:twoCellAnchor>
    <xdr:from>
      <xdr:col>2</xdr:col>
      <xdr:colOff>312634</xdr:colOff>
      <xdr:row>11</xdr:row>
      <xdr:rowOff>180863</xdr:rowOff>
    </xdr:from>
    <xdr:to>
      <xdr:col>2</xdr:col>
      <xdr:colOff>1762194</xdr:colOff>
      <xdr:row>13</xdr:row>
      <xdr:rowOff>36012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BF6E6A5A-5774-47FA-979C-521AA088BC52}"/>
            </a:ext>
          </a:extLst>
        </xdr:cNvPr>
        <xdr:cNvSpPr/>
      </xdr:nvSpPr>
      <xdr:spPr>
        <a:xfrm>
          <a:off x="2841089" y="2882499"/>
          <a:ext cx="1449560" cy="236149"/>
        </a:xfrm>
        <a:prstGeom prst="wedgeRectCallout">
          <a:avLst>
            <a:gd name="adj1" fmla="val -5743"/>
            <a:gd name="adj2" fmla="val -411316"/>
          </a:avLst>
        </a:prstGeom>
        <a:solidFill>
          <a:schemeClr val="accent2">
            <a:lumMod val="20000"/>
            <a:lumOff val="80000"/>
          </a:schemeClr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Friendly device name.</a:t>
          </a:r>
        </a:p>
      </xdr:txBody>
    </xdr:sp>
    <xdr:clientData/>
  </xdr:twoCellAnchor>
  <xdr:twoCellAnchor>
    <xdr:from>
      <xdr:col>5</xdr:col>
      <xdr:colOff>277091</xdr:colOff>
      <xdr:row>14</xdr:row>
      <xdr:rowOff>173942</xdr:rowOff>
    </xdr:from>
    <xdr:to>
      <xdr:col>9</xdr:col>
      <xdr:colOff>145162</xdr:colOff>
      <xdr:row>28</xdr:row>
      <xdr:rowOff>164523</xdr:rowOff>
    </xdr:to>
    <xdr:sp macro="" textlink="">
      <xdr:nvSpPr>
        <xdr:cNvPr id="10" name="Speech Bubble: Rectangle 9">
          <a:extLst>
            <a:ext uri="{FF2B5EF4-FFF2-40B4-BE49-F238E27FC236}">
              <a16:creationId xmlns:a16="http://schemas.microsoft.com/office/drawing/2014/main" id="{6F020DFE-B2D6-47C0-B082-9B07AA203B9D}"/>
            </a:ext>
          </a:extLst>
        </xdr:cNvPr>
        <xdr:cNvSpPr/>
      </xdr:nvSpPr>
      <xdr:spPr>
        <a:xfrm>
          <a:off x="7680614" y="3447078"/>
          <a:ext cx="3435616" cy="2666240"/>
        </a:xfrm>
        <a:prstGeom prst="wedgeRectCallout">
          <a:avLst>
            <a:gd name="adj1" fmla="val 72454"/>
            <a:gd name="adj2" fmla="val -109981"/>
          </a:avLst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The device's "Integrated</a:t>
          </a:r>
          <a:r>
            <a:rPr lang="en-US" sz="1100" baseline="0">
              <a:solidFill>
                <a:sysClr val="windowText" lastClr="000000"/>
              </a:solidFill>
            </a:rPr>
            <a:t> Antenna Gain" is populated automatically. If the unit is Connectorized or there is a Dish/Reflector in use on the device you must enter the Gain of the antenna in the "External Antenna Gain".</a:t>
          </a:r>
          <a:br>
            <a:rPr lang="en-US" sz="1100" baseline="0">
              <a:solidFill>
                <a:sysClr val="windowText" lastClr="000000"/>
              </a:solidFill>
            </a:rPr>
          </a:br>
          <a:br>
            <a:rPr lang="en-US" sz="1100" baseline="0">
              <a:solidFill>
                <a:sysClr val="windowText" lastClr="000000"/>
              </a:solidFill>
            </a:rPr>
          </a:br>
          <a:r>
            <a:rPr lang="en-US" sz="1100" baseline="0">
              <a:solidFill>
                <a:sysClr val="windowText" lastClr="000000"/>
              </a:solidFill>
            </a:rPr>
            <a:t>The PMP450b's dish is classed as an "Internal" antenna and no additional external gain is required.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The antenna's beamwidth is measured at 3dB,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 can reference the table on the right hand side of the sheet </a:t>
          </a:r>
          <a:r>
            <a:rPr lang="en-US" sz="1100" baseline="0">
              <a:solidFill>
                <a:sysClr val="windowText" lastClr="000000"/>
              </a:solidFill>
            </a:rPr>
            <a:t>for the Cambium antennas and the commonly used 3rd party antenna values.</a:t>
          </a:r>
          <a:br>
            <a:rPr lang="en-US" sz="1100" baseline="0">
              <a:solidFill>
                <a:sysClr val="windowText" lastClr="000000"/>
              </a:solidFill>
            </a:rPr>
          </a:br>
          <a:br>
            <a:rPr lang="en-US" sz="1100" baseline="0">
              <a:solidFill>
                <a:sysClr val="windowText" lastClr="000000"/>
              </a:solidFill>
            </a:rPr>
          </a:br>
          <a:r>
            <a:rPr lang="en-US" sz="1100" baseline="0">
              <a:solidFill>
                <a:sysClr val="windowText" lastClr="000000"/>
              </a:solidFill>
            </a:rPr>
            <a:t>For connectorized APs and SMs, make sure you account for any cable loss between the device and the antenna.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275228</xdr:colOff>
      <xdr:row>32</xdr:row>
      <xdr:rowOff>176923</xdr:rowOff>
    </xdr:from>
    <xdr:to>
      <xdr:col>15</xdr:col>
      <xdr:colOff>521124</xdr:colOff>
      <xdr:row>38</xdr:row>
      <xdr:rowOff>87827</xdr:rowOff>
    </xdr:to>
    <xdr:sp macro="" textlink="">
      <xdr:nvSpPr>
        <xdr:cNvPr id="11" name="Speech Bubble: Rectangle 10">
          <a:extLst>
            <a:ext uri="{FF2B5EF4-FFF2-40B4-BE49-F238E27FC236}">
              <a16:creationId xmlns:a16="http://schemas.microsoft.com/office/drawing/2014/main" id="{BADC7046-6D7B-4C43-8B55-004C77733BD6}"/>
            </a:ext>
          </a:extLst>
        </xdr:cNvPr>
        <xdr:cNvSpPr/>
      </xdr:nvSpPr>
      <xdr:spPr>
        <a:xfrm>
          <a:off x="13610228" y="6887718"/>
          <a:ext cx="2791669" cy="1053904"/>
        </a:xfrm>
        <a:prstGeom prst="wedgeRectCallout">
          <a:avLst>
            <a:gd name="adj1" fmla="val 123655"/>
            <a:gd name="adj2" fmla="val -135949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Cambium AP and 3rd party antenna reference table.</a:t>
          </a:r>
          <a:br>
            <a:rPr lang="en-US" sz="1100">
              <a:solidFill>
                <a:sysClr val="windowText" lastClr="000000"/>
              </a:solidFill>
            </a:rPr>
          </a:br>
          <a:br>
            <a:rPr lang="en-US" sz="1100">
              <a:solidFill>
                <a:sysClr val="windowText" lastClr="000000"/>
              </a:solidFill>
            </a:rPr>
          </a:br>
          <a:r>
            <a:rPr lang="en-US" sz="1100">
              <a:solidFill>
                <a:sysClr val="windowText" lastClr="000000"/>
              </a:solidFill>
            </a:rPr>
            <a:t>This contains the Antenna</a:t>
          </a:r>
          <a:r>
            <a:rPr lang="en-US" sz="1100" baseline="0">
              <a:solidFill>
                <a:sysClr val="windowText" lastClr="000000"/>
              </a:solidFill>
            </a:rPr>
            <a:t> Beamwidth, External Gain and Electrical Downtilt.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327391</xdr:colOff>
      <xdr:row>28</xdr:row>
      <xdr:rowOff>6293</xdr:rowOff>
    </xdr:from>
    <xdr:to>
      <xdr:col>13</xdr:col>
      <xdr:colOff>410343</xdr:colOff>
      <xdr:row>29</xdr:row>
      <xdr:rowOff>136897</xdr:rowOff>
    </xdr:to>
    <xdr:sp macro="" textlink="">
      <xdr:nvSpPr>
        <xdr:cNvPr id="12" name="Speech Bubble: Rectangle 11">
          <a:extLst>
            <a:ext uri="{FF2B5EF4-FFF2-40B4-BE49-F238E27FC236}">
              <a16:creationId xmlns:a16="http://schemas.microsoft.com/office/drawing/2014/main" id="{557DD8C0-06C8-4A61-8C76-7D759233D0ED}"/>
            </a:ext>
          </a:extLst>
        </xdr:cNvPr>
        <xdr:cNvSpPr/>
      </xdr:nvSpPr>
      <xdr:spPr>
        <a:xfrm>
          <a:off x="11298459" y="5955088"/>
          <a:ext cx="3234861" cy="321104"/>
        </a:xfrm>
        <a:prstGeom prst="wedgeRectCallout">
          <a:avLst>
            <a:gd name="adj1" fmla="val 198290"/>
            <a:gd name="adj2" fmla="val -1493349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</a:t>
          </a:r>
          <a:r>
            <a:rPr lang="en-US" sz="1100" baseline="0">
              <a:solidFill>
                <a:sysClr val="windowText" lastClr="000000"/>
              </a:solidFill>
            </a:rPr>
            <a:t>he AP's Channel Bandwidth and Center frequency.</a:t>
          </a:r>
        </a:p>
        <a:p>
          <a:pPr algn="l"/>
          <a:endParaRPr lang="en-US" sz="1100"/>
        </a:p>
      </xdr:txBody>
    </xdr:sp>
    <xdr:clientData/>
  </xdr:twoCellAnchor>
  <xdr:twoCellAnchor>
    <xdr:from>
      <xdr:col>9</xdr:col>
      <xdr:colOff>387440</xdr:colOff>
      <xdr:row>16</xdr:row>
      <xdr:rowOff>141854</xdr:rowOff>
    </xdr:from>
    <xdr:to>
      <xdr:col>13</xdr:col>
      <xdr:colOff>614028</xdr:colOff>
      <xdr:row>25</xdr:row>
      <xdr:rowOff>145555</xdr:rowOff>
    </xdr:to>
    <xdr:sp macro="" textlink="">
      <xdr:nvSpPr>
        <xdr:cNvPr id="13" name="Speech Bubble: Rectangle 12">
          <a:extLst>
            <a:ext uri="{FF2B5EF4-FFF2-40B4-BE49-F238E27FC236}">
              <a16:creationId xmlns:a16="http://schemas.microsoft.com/office/drawing/2014/main" id="{0F2AEB6E-5D10-43FF-8995-0AEBC49BB0E0}"/>
            </a:ext>
          </a:extLst>
        </xdr:cNvPr>
        <xdr:cNvSpPr/>
      </xdr:nvSpPr>
      <xdr:spPr>
        <a:xfrm>
          <a:off x="11358508" y="3795990"/>
          <a:ext cx="3378497" cy="1726860"/>
        </a:xfrm>
        <a:prstGeom prst="wedgeRectCallout">
          <a:avLst>
            <a:gd name="adj1" fmla="val 42155"/>
            <a:gd name="adj2" fmla="val -16552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The device's "</a:t>
          </a:r>
          <a:r>
            <a:rPr lang="en-US" sz="1100" b="0">
              <a:solidFill>
                <a:sysClr val="windowText" lastClr="000000"/>
              </a:solidFill>
            </a:rPr>
            <a:t>Downtilt</a:t>
          </a:r>
          <a:r>
            <a:rPr lang="en-US" sz="1100">
              <a:solidFill>
                <a:sysClr val="windowText" lastClr="000000"/>
              </a:solidFill>
            </a:rPr>
            <a:t>" in degrees.</a:t>
          </a:r>
          <a:r>
            <a:rPr lang="en-US" sz="1100" baseline="0">
              <a:solidFill>
                <a:sysClr val="windowText" lastClr="000000"/>
              </a:solidFill>
            </a:rPr>
            <a:t> </a:t>
          </a:r>
        </a:p>
        <a:p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5 degree downtilt is entered as 5</a:t>
          </a:r>
        </a:p>
        <a:p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5 degree uptilt is entered as -5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You must add any Electrical Downtilt in the antenna to any Mechanical Downtilt.</a:t>
          </a:r>
        </a:p>
        <a:p>
          <a:pPr algn="l"/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Reference the table on the right hand side of the sheet for the Electrical Downtilt of Cambium antennas.</a:t>
          </a:r>
        </a:p>
        <a:p>
          <a:pPr algn="l"/>
          <a:endParaRPr lang="en-US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814659</xdr:colOff>
      <xdr:row>18</xdr:row>
      <xdr:rowOff>21739</xdr:rowOff>
    </xdr:from>
    <xdr:to>
      <xdr:col>17</xdr:col>
      <xdr:colOff>273825</xdr:colOff>
      <xdr:row>31</xdr:row>
      <xdr:rowOff>24327</xdr:rowOff>
    </xdr:to>
    <xdr:sp macro="" textlink="">
      <xdr:nvSpPr>
        <xdr:cNvPr id="14" name="Speech Bubble: Rectangle 13">
          <a:extLst>
            <a:ext uri="{FF2B5EF4-FFF2-40B4-BE49-F238E27FC236}">
              <a16:creationId xmlns:a16="http://schemas.microsoft.com/office/drawing/2014/main" id="{14CC837D-466C-4E97-A08E-E4135BBA896C}"/>
            </a:ext>
          </a:extLst>
        </xdr:cNvPr>
        <xdr:cNvSpPr/>
      </xdr:nvSpPr>
      <xdr:spPr>
        <a:xfrm>
          <a:off x="14937636" y="4056875"/>
          <a:ext cx="2792916" cy="2487747"/>
        </a:xfrm>
        <a:prstGeom prst="wedgeRectCallout">
          <a:avLst>
            <a:gd name="adj1" fmla="val -12628"/>
            <a:gd name="adj2" fmla="val -136599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>
              <a:solidFill>
                <a:sysClr val="windowText" lastClr="000000"/>
              </a:solidFill>
            </a:rPr>
            <a:t>The accuracy of the device's mounting location LAT/LON and the height.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A value of 10 in the "Horizontal Accuracy" and 3 in "Vertical Accuracy" will allow you install/move the radio 10m horizontally from the LAT/LON or +/-3m vertically from the provided information.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SAS will do calculations based on the worst case location according to the accuracy you provide.</a:t>
          </a:r>
        </a:p>
        <a:p>
          <a:endParaRPr lang="en-US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If left blank the maximum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value is used.</a:t>
          </a:r>
          <a:endParaRPr lang="en-US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332207</xdr:colOff>
      <xdr:row>9</xdr:row>
      <xdr:rowOff>189294</xdr:rowOff>
    </xdr:from>
    <xdr:to>
      <xdr:col>17</xdr:col>
      <xdr:colOff>747108</xdr:colOff>
      <xdr:row>16</xdr:row>
      <xdr:rowOff>48489</xdr:rowOff>
    </xdr:to>
    <xdr:sp macro="" textlink="">
      <xdr:nvSpPr>
        <xdr:cNvPr id="15" name="Speech Bubble: Rectangle 14">
          <a:extLst>
            <a:ext uri="{FF2B5EF4-FFF2-40B4-BE49-F238E27FC236}">
              <a16:creationId xmlns:a16="http://schemas.microsoft.com/office/drawing/2014/main" id="{C35ED7AD-1F63-48FE-8BDE-A20EE3402992}"/>
            </a:ext>
          </a:extLst>
        </xdr:cNvPr>
        <xdr:cNvSpPr/>
      </xdr:nvSpPr>
      <xdr:spPr>
        <a:xfrm>
          <a:off x="15425002" y="2509930"/>
          <a:ext cx="2778833" cy="1192695"/>
        </a:xfrm>
        <a:prstGeom prst="wedgeRectCallout">
          <a:avLst>
            <a:gd name="adj1" fmla="val 26794"/>
            <a:gd name="adj2" fmla="val -106542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The device's "Max</a:t>
          </a:r>
          <a:r>
            <a:rPr lang="en-US" sz="1100" baseline="0">
              <a:solidFill>
                <a:sysClr val="windowText" lastClr="000000"/>
              </a:solidFill>
            </a:rPr>
            <a:t> EIRP" is calculated based on the device's TX power, Antenna Gain and Channel Bandwidth.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This value will not exceed the devices FCCID's registered Max EIRP.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390231</xdr:colOff>
      <xdr:row>11</xdr:row>
      <xdr:rowOff>8914</xdr:rowOff>
    </xdr:from>
    <xdr:to>
      <xdr:col>13</xdr:col>
      <xdr:colOff>343472</xdr:colOff>
      <xdr:row>16</xdr:row>
      <xdr:rowOff>43295</xdr:rowOff>
    </xdr:to>
    <xdr:sp macro="" textlink="">
      <xdr:nvSpPr>
        <xdr:cNvPr id="16" name="Speech Bubble: Rectangle 15">
          <a:extLst>
            <a:ext uri="{FF2B5EF4-FFF2-40B4-BE49-F238E27FC236}">
              <a16:creationId xmlns:a16="http://schemas.microsoft.com/office/drawing/2014/main" id="{6ADAE54A-27A5-4B8F-B382-7E7B7F8864CE}"/>
            </a:ext>
          </a:extLst>
        </xdr:cNvPr>
        <xdr:cNvSpPr/>
      </xdr:nvSpPr>
      <xdr:spPr>
        <a:xfrm>
          <a:off x="11361299" y="2710550"/>
          <a:ext cx="3105150" cy="986881"/>
        </a:xfrm>
        <a:prstGeom prst="wedgeRectCallout">
          <a:avLst>
            <a:gd name="adj1" fmla="val 32859"/>
            <a:gd name="adj2" fmla="val -115738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The SM's Antenna Azimuth</a:t>
          </a:r>
          <a:r>
            <a:rPr lang="en-US" sz="1100" baseline="0">
              <a:solidFill>
                <a:sysClr val="windowText" lastClr="000000"/>
              </a:solidFill>
            </a:rPr>
            <a:t> is automatically calculated based on the AP's and SM's LAT/LON.</a:t>
          </a:r>
        </a:p>
        <a:p>
          <a:pPr algn="l"/>
          <a:endParaRPr lang="en-US" sz="1100" baseline="0">
            <a:solidFill>
              <a:sysClr val="windowText" lastClr="000000"/>
            </a:solidFill>
          </a:endParaRPr>
        </a:p>
        <a:p>
          <a:pPr algn="l"/>
          <a:r>
            <a:rPr lang="en-US" sz="1100" baseline="0">
              <a:solidFill>
                <a:sysClr val="windowText" lastClr="000000"/>
              </a:solidFill>
            </a:rPr>
            <a:t>The CPI will need to validate these values prior to importing and registering devices.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7829</xdr:colOff>
      <xdr:row>9</xdr:row>
      <xdr:rowOff>43296</xdr:rowOff>
    </xdr:from>
    <xdr:to>
      <xdr:col>12</xdr:col>
      <xdr:colOff>194643</xdr:colOff>
      <xdr:row>10</xdr:row>
      <xdr:rowOff>102101</xdr:rowOff>
    </xdr:to>
    <xdr:sp macro="" textlink="">
      <xdr:nvSpPr>
        <xdr:cNvPr id="17" name="Speech Bubble: Rectangle 16">
          <a:extLst>
            <a:ext uri="{FF2B5EF4-FFF2-40B4-BE49-F238E27FC236}">
              <a16:creationId xmlns:a16="http://schemas.microsoft.com/office/drawing/2014/main" id="{03175F7C-20D6-4624-BF61-492F4CBB660D}"/>
            </a:ext>
          </a:extLst>
        </xdr:cNvPr>
        <xdr:cNvSpPr/>
      </xdr:nvSpPr>
      <xdr:spPr>
        <a:xfrm>
          <a:off x="11766874" y="2363932"/>
          <a:ext cx="1762769" cy="249305"/>
        </a:xfrm>
        <a:prstGeom prst="wedgeRectCallout">
          <a:avLst>
            <a:gd name="adj1" fmla="val 56180"/>
            <a:gd name="adj2" fmla="val -459573"/>
          </a:avLst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The AP's Antenna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Azimuth.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5"/>
  <sheetViews>
    <sheetView topLeftCell="B1" workbookViewId="0">
      <selection activeCell="B56" sqref="A56:XFD1048576"/>
    </sheetView>
  </sheetViews>
  <sheetFormatPr defaultColWidth="0" defaultRowHeight="15" zeroHeight="1"/>
  <cols>
    <col min="1" max="14" width="11.85546875" customWidth="1"/>
    <col min="15" max="64" width="11.85546875" hidden="1" customWidth="1"/>
    <col min="65" max="16384" width="8.7109375" hidden="1"/>
  </cols>
  <sheetData>
    <row r="1" spans="1:64">
      <c r="A1" s="1"/>
      <c r="B1" s="2"/>
      <c r="C1" s="3" t="s">
        <v>0</v>
      </c>
      <c r="D1" s="3"/>
      <c r="E1" s="3" t="s">
        <v>1</v>
      </c>
      <c r="F1" s="3" t="s">
        <v>2</v>
      </c>
      <c r="G1" s="2"/>
      <c r="H1" s="2"/>
      <c r="I1" s="2"/>
      <c r="J1" s="2"/>
      <c r="K1" s="2"/>
      <c r="L1" s="2"/>
      <c r="M1" s="2"/>
      <c r="N1" s="4"/>
    </row>
    <row r="2" spans="1:6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64" ht="42" customHeight="1">
      <c r="A3" s="5"/>
      <c r="B3" s="129" t="s">
        <v>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5"/>
    </row>
    <row r="4" spans="1:6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4" ht="15.75">
      <c r="A5" s="6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"/>
    </row>
    <row r="6" spans="1:64">
      <c r="A6" s="9"/>
      <c r="B6" s="9"/>
      <c r="C6" s="9" t="s">
        <v>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>
      <c r="A7" s="9"/>
      <c r="B7" s="9"/>
      <c r="C7" s="9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>
      <c r="A8" s="9"/>
      <c r="B8" s="9"/>
      <c r="C8" s="9" t="s">
        <v>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>
      <c r="A9" s="9"/>
      <c r="B9" s="9"/>
      <c r="C9" s="11" t="s">
        <v>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>
      <c r="A10" s="9"/>
      <c r="B10" s="9"/>
      <c r="C10" s="11" t="s">
        <v>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>
      <c r="A11" s="9"/>
      <c r="B11" s="9"/>
      <c r="C11" s="11" t="s">
        <v>10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>
      <c r="A12" s="9"/>
      <c r="B12" s="9"/>
      <c r="C12" s="11" t="s">
        <v>11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>
      <c r="A13" s="9"/>
      <c r="B13" s="9"/>
      <c r="C13" s="9" t="s">
        <v>12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>
      <c r="A14" s="9"/>
      <c r="B14" s="9"/>
      <c r="C14" s="11" t="s">
        <v>13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>
      <c r="A15" s="9"/>
      <c r="B15" s="9"/>
      <c r="C15" s="11" t="s">
        <v>14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>
      <c r="A16" s="9"/>
      <c r="B16" s="9"/>
      <c r="C16" s="11" t="s">
        <v>15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>
      <c r="A17" s="9"/>
      <c r="B17" s="9"/>
      <c r="C17" s="12" t="s">
        <v>16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>
      <c r="A18" s="9"/>
      <c r="B18" s="9"/>
      <c r="C18" s="11" t="s">
        <v>17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>
      <c r="A19" s="9"/>
      <c r="B19" s="9"/>
      <c r="C19" s="11" t="s">
        <v>18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64" ht="15.75">
      <c r="A22" s="13"/>
      <c r="B22" s="7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</row>
    <row r="23" spans="1:64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64">
      <c r="A24" s="13"/>
      <c r="B24" s="13"/>
      <c r="C24" s="15" t="s">
        <v>20</v>
      </c>
      <c r="D24" s="13"/>
      <c r="E24" s="16"/>
      <c r="F24" s="13"/>
      <c r="G24" s="13"/>
      <c r="H24" s="13"/>
      <c r="I24" s="13"/>
      <c r="J24" s="13"/>
      <c r="K24" s="13"/>
      <c r="L24" s="13"/>
      <c r="M24" s="13"/>
      <c r="N24" s="13"/>
    </row>
    <row r="25" spans="1:64">
      <c r="A25" s="13"/>
      <c r="B25" s="13"/>
      <c r="C25" s="15" t="s">
        <v>21</v>
      </c>
      <c r="D25" s="13"/>
      <c r="E25" s="17"/>
      <c r="F25" s="13"/>
      <c r="G25" s="13"/>
      <c r="H25" s="13"/>
      <c r="I25" s="13"/>
      <c r="J25" s="13"/>
      <c r="K25" s="13"/>
      <c r="L25" s="13"/>
      <c r="M25" s="13"/>
      <c r="N25" s="13"/>
    </row>
    <row r="26" spans="1:64">
      <c r="A26" s="13"/>
      <c r="B26" s="13"/>
      <c r="C26" s="15" t="s">
        <v>22</v>
      </c>
      <c r="D26" s="13"/>
      <c r="E26" s="18"/>
      <c r="F26" s="13"/>
      <c r="G26" s="13"/>
      <c r="H26" s="13"/>
      <c r="I26" s="13"/>
      <c r="J26" s="13"/>
      <c r="K26" s="13"/>
      <c r="L26" s="13"/>
      <c r="M26" s="13"/>
      <c r="N26" s="13"/>
    </row>
    <row r="27" spans="1:64">
      <c r="A27" s="13"/>
      <c r="B27" s="13"/>
      <c r="C27" s="15" t="s">
        <v>23</v>
      </c>
      <c r="D27" s="13"/>
      <c r="E27" s="19"/>
      <c r="F27" s="13"/>
      <c r="G27" s="13"/>
      <c r="H27" s="13"/>
      <c r="I27" s="13"/>
      <c r="J27" s="13"/>
      <c r="K27" s="13"/>
      <c r="L27" s="13"/>
      <c r="M27" s="13"/>
      <c r="N27" s="13"/>
    </row>
    <row r="28" spans="1:64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6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64" ht="15.75">
      <c r="A30" s="6"/>
      <c r="B30" s="7" t="s">
        <v>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5"/>
    </row>
    <row r="31" spans="1:6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>
      <c r="A32" s="9"/>
      <c r="B32" s="9"/>
      <c r="C32" s="20" t="s">
        <v>25</v>
      </c>
      <c r="D32" s="20"/>
      <c r="E32" s="20"/>
      <c r="F32" s="20" t="s">
        <v>26</v>
      </c>
      <c r="G32" s="20"/>
      <c r="H32" s="20"/>
      <c r="I32" s="20"/>
      <c r="J32" s="20"/>
      <c r="K32" s="20"/>
      <c r="L32" s="20"/>
      <c r="M32" s="20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>
      <c r="A33" s="9"/>
      <c r="B33" s="9"/>
      <c r="C33" s="21" t="s">
        <v>27</v>
      </c>
      <c r="D33" s="21"/>
      <c r="E33" s="21"/>
      <c r="F33" s="125" t="s">
        <v>28</v>
      </c>
      <c r="G33" s="125"/>
      <c r="H33" s="125"/>
      <c r="I33" s="125"/>
      <c r="J33" s="125"/>
      <c r="K33" s="125"/>
      <c r="L33" s="125"/>
      <c r="M33" s="125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>
      <c r="A34" s="9"/>
      <c r="B34" s="9"/>
      <c r="C34" s="21" t="s">
        <v>29</v>
      </c>
      <c r="D34" s="21"/>
      <c r="E34" s="21"/>
      <c r="F34" s="21" t="s">
        <v>30</v>
      </c>
      <c r="G34" s="21"/>
      <c r="H34" s="21"/>
      <c r="I34" s="21"/>
      <c r="J34" s="21"/>
      <c r="K34" s="21"/>
      <c r="L34" s="21"/>
      <c r="M34" s="21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>
      <c r="A35" s="9"/>
      <c r="B35" s="9"/>
      <c r="C35" s="21" t="s">
        <v>31</v>
      </c>
      <c r="D35" s="21"/>
      <c r="E35" s="21"/>
      <c r="F35" s="21" t="s">
        <v>32</v>
      </c>
      <c r="G35" s="21"/>
      <c r="H35" s="21"/>
      <c r="I35" s="21"/>
      <c r="J35" s="21"/>
      <c r="K35" s="21"/>
      <c r="L35" s="21"/>
      <c r="M35" s="21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>
      <c r="A36" s="9"/>
      <c r="B36" s="9"/>
      <c r="C36" s="21" t="s">
        <v>33</v>
      </c>
      <c r="D36" s="21"/>
      <c r="E36" s="21"/>
      <c r="F36" s="21" t="s">
        <v>34</v>
      </c>
      <c r="G36" s="21"/>
      <c r="H36" s="21"/>
      <c r="I36" s="21"/>
      <c r="J36" s="21"/>
      <c r="K36" s="21"/>
      <c r="L36" s="21"/>
      <c r="M36" s="21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>
      <c r="A37" s="9"/>
      <c r="B37" s="9"/>
      <c r="C37" s="21" t="s">
        <v>35</v>
      </c>
      <c r="D37" s="21"/>
      <c r="E37" s="21"/>
      <c r="F37" s="21" t="s">
        <v>36</v>
      </c>
      <c r="G37" s="21"/>
      <c r="H37" s="21"/>
      <c r="I37" s="21"/>
      <c r="J37" s="21"/>
      <c r="K37" s="21"/>
      <c r="L37" s="21"/>
      <c r="M37" s="21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>
      <c r="A38" s="9"/>
      <c r="B38" s="9"/>
      <c r="C38" s="21" t="s">
        <v>37</v>
      </c>
      <c r="D38" s="21"/>
      <c r="E38" s="21"/>
      <c r="F38" s="21" t="s">
        <v>38</v>
      </c>
      <c r="G38" s="21"/>
      <c r="H38" s="21"/>
      <c r="I38" s="21"/>
      <c r="J38" s="21"/>
      <c r="K38" s="21"/>
      <c r="L38" s="21"/>
      <c r="M38" s="21"/>
      <c r="N38" s="9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>
      <c r="A39" s="9"/>
      <c r="B39" s="9"/>
      <c r="C39" s="21" t="s">
        <v>39</v>
      </c>
      <c r="D39" s="21"/>
      <c r="E39" s="21"/>
      <c r="F39" s="21" t="s">
        <v>40</v>
      </c>
      <c r="G39" s="21"/>
      <c r="H39" s="21"/>
      <c r="I39" s="21"/>
      <c r="J39" s="21"/>
      <c r="K39" s="21"/>
      <c r="L39" s="21"/>
      <c r="M39" s="21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>
      <c r="A40" s="9"/>
      <c r="B40" s="9"/>
      <c r="C40" s="21" t="s">
        <v>41</v>
      </c>
      <c r="D40" s="21"/>
      <c r="E40" s="21"/>
      <c r="F40" s="125" t="s">
        <v>42</v>
      </c>
      <c r="G40" s="125"/>
      <c r="H40" s="125"/>
      <c r="I40" s="125"/>
      <c r="J40" s="125"/>
      <c r="K40" s="125"/>
      <c r="L40" s="125"/>
      <c r="M40" s="125"/>
      <c r="N40" s="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>
      <c r="A41" s="9"/>
      <c r="B41" s="9"/>
      <c r="C41" s="21" t="s">
        <v>43</v>
      </c>
      <c r="D41" s="21"/>
      <c r="E41" s="21"/>
      <c r="F41" s="21" t="s">
        <v>44</v>
      </c>
      <c r="G41" s="21"/>
      <c r="H41" s="21"/>
      <c r="I41" s="21"/>
      <c r="J41" s="21"/>
      <c r="K41" s="21"/>
      <c r="L41" s="21"/>
      <c r="M41" s="21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>
      <c r="A42" s="9"/>
      <c r="B42" s="9"/>
      <c r="C42" s="21" t="s">
        <v>45</v>
      </c>
      <c r="D42" s="21"/>
      <c r="E42" s="21"/>
      <c r="F42" s="21" t="s">
        <v>46</v>
      </c>
      <c r="G42" s="21"/>
      <c r="H42" s="21"/>
      <c r="I42" s="21"/>
      <c r="J42" s="21"/>
      <c r="K42" s="21"/>
      <c r="L42" s="21"/>
      <c r="M42" s="21"/>
      <c r="N42" s="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>
      <c r="A43" s="9"/>
      <c r="B43" s="9"/>
      <c r="C43" s="125" t="s">
        <v>47</v>
      </c>
      <c r="D43" s="125"/>
      <c r="E43" s="22"/>
      <c r="F43" s="127" t="s">
        <v>48</v>
      </c>
      <c r="G43" s="127"/>
      <c r="H43" s="127"/>
      <c r="I43" s="127"/>
      <c r="J43" s="127"/>
      <c r="K43" s="127"/>
      <c r="L43" s="127"/>
      <c r="M43" s="127"/>
      <c r="N43" s="23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>
      <c r="A44" s="9"/>
      <c r="B44" s="9"/>
      <c r="C44" s="24"/>
      <c r="D44" s="25"/>
      <c r="E44" s="26"/>
      <c r="F44" s="128" t="s">
        <v>49</v>
      </c>
      <c r="G44" s="128"/>
      <c r="H44" s="128"/>
      <c r="I44" s="128"/>
      <c r="J44" s="128"/>
      <c r="K44" s="128"/>
      <c r="L44" s="128"/>
      <c r="M44" s="128"/>
      <c r="N44" s="23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>
      <c r="A45" s="9"/>
      <c r="B45" s="9"/>
      <c r="C45" s="21" t="s">
        <v>50</v>
      </c>
      <c r="D45" s="21"/>
      <c r="E45" s="21"/>
      <c r="F45" s="125" t="s">
        <v>51</v>
      </c>
      <c r="G45" s="125"/>
      <c r="H45" s="125"/>
      <c r="I45" s="125"/>
      <c r="J45" s="125"/>
      <c r="K45" s="125"/>
      <c r="L45" s="125"/>
      <c r="M45" s="125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>
      <c r="A46" s="9"/>
      <c r="B46" s="9"/>
      <c r="C46" s="126" t="s">
        <v>52</v>
      </c>
      <c r="D46" s="126"/>
      <c r="E46" s="22"/>
      <c r="F46" s="127" t="s">
        <v>53</v>
      </c>
      <c r="G46" s="127"/>
      <c r="H46" s="127"/>
      <c r="I46" s="127"/>
      <c r="J46" s="127"/>
      <c r="K46" s="127"/>
      <c r="L46" s="127"/>
      <c r="M46" s="127"/>
      <c r="N46" s="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>
      <c r="A47" s="9"/>
      <c r="B47" s="9"/>
      <c r="C47" s="27"/>
      <c r="D47" s="25"/>
      <c r="E47" s="26"/>
      <c r="F47" s="128" t="s">
        <v>49</v>
      </c>
      <c r="G47" s="128"/>
      <c r="H47" s="128"/>
      <c r="I47" s="128"/>
      <c r="J47" s="128"/>
      <c r="K47" s="128"/>
      <c r="L47" s="128"/>
      <c r="M47" s="128"/>
      <c r="N47" s="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>
      <c r="A48" s="9"/>
      <c r="B48" s="9"/>
      <c r="C48" s="21" t="s">
        <v>54</v>
      </c>
      <c r="D48" s="21"/>
      <c r="E48" s="21"/>
      <c r="F48" s="125" t="s">
        <v>55</v>
      </c>
      <c r="G48" s="125"/>
      <c r="H48" s="125"/>
      <c r="I48" s="125"/>
      <c r="J48" s="125"/>
      <c r="K48" s="125"/>
      <c r="L48" s="125"/>
      <c r="M48" s="125"/>
      <c r="N48" s="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>
      <c r="A49" s="9"/>
      <c r="B49" s="9"/>
      <c r="C49" s="21" t="s">
        <v>56</v>
      </c>
      <c r="D49" s="21"/>
      <c r="E49" s="21"/>
      <c r="F49" s="125" t="s">
        <v>57</v>
      </c>
      <c r="G49" s="125"/>
      <c r="H49" s="125"/>
      <c r="I49" s="125"/>
      <c r="J49" s="125"/>
      <c r="K49" s="125"/>
      <c r="L49" s="125"/>
      <c r="M49" s="125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>
      <c r="A50" s="9"/>
      <c r="B50" s="9"/>
      <c r="C50" s="21" t="s">
        <v>58</v>
      </c>
      <c r="D50" s="21"/>
      <c r="E50" s="21"/>
      <c r="F50" s="125" t="s">
        <v>59</v>
      </c>
      <c r="G50" s="125"/>
      <c r="H50" s="125"/>
      <c r="I50" s="125"/>
      <c r="J50" s="125"/>
      <c r="K50" s="125"/>
      <c r="L50" s="125"/>
      <c r="M50" s="125"/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>
      <c r="A51" s="9"/>
      <c r="B51" s="9"/>
      <c r="C51" s="21" t="s">
        <v>60</v>
      </c>
      <c r="D51" s="21"/>
      <c r="E51" s="21"/>
      <c r="F51" s="125" t="s">
        <v>61</v>
      </c>
      <c r="G51" s="125"/>
      <c r="H51" s="125"/>
      <c r="I51" s="125"/>
      <c r="J51" s="125"/>
      <c r="K51" s="125"/>
      <c r="L51" s="125"/>
      <c r="M51" s="125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>
      <c r="A52" s="9"/>
      <c r="B52" s="9"/>
      <c r="C52" s="21" t="s">
        <v>62</v>
      </c>
      <c r="D52" s="21"/>
      <c r="E52" s="21"/>
      <c r="F52" s="21" t="s">
        <v>63</v>
      </c>
      <c r="G52" s="21"/>
      <c r="H52" s="21"/>
      <c r="I52" s="21"/>
      <c r="J52" s="21"/>
      <c r="K52" s="21"/>
      <c r="L52" s="21"/>
      <c r="M52" s="21"/>
      <c r="N52" s="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>
      <c r="A53" s="9"/>
      <c r="B53" s="9"/>
      <c r="C53" s="21" t="s">
        <v>64</v>
      </c>
      <c r="D53" s="21"/>
      <c r="E53" s="21"/>
      <c r="F53" s="21" t="s">
        <v>65</v>
      </c>
      <c r="G53" s="21"/>
      <c r="H53" s="21"/>
      <c r="I53" s="21"/>
      <c r="J53" s="21"/>
      <c r="K53" s="21"/>
      <c r="L53" s="21"/>
      <c r="M53" s="21"/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</sheetData>
  <sheetProtection algorithmName="SHA-512" hashValue="+g/tU+SOR8GYTRRCCYJTjDwL/aErCTSUu3fqvphSYSrW7Nzu/TaLtwAvXkBk6Jc1wL2s73JDq1t6tgjlmP7I5A==" saltValue="4QkUBWOEVeDhcUSq5A+A0A==" spinCount="100000" sheet="1" objects="1" scenarios="1"/>
  <mergeCells count="14">
    <mergeCell ref="F44:M44"/>
    <mergeCell ref="B3:M3"/>
    <mergeCell ref="F33:M33"/>
    <mergeCell ref="F40:M40"/>
    <mergeCell ref="C43:D43"/>
    <mergeCell ref="F43:M43"/>
    <mergeCell ref="F50:M50"/>
    <mergeCell ref="F51:M51"/>
    <mergeCell ref="F45:M45"/>
    <mergeCell ref="C46:D46"/>
    <mergeCell ref="F46:M46"/>
    <mergeCell ref="F47:M47"/>
    <mergeCell ref="F48:M48"/>
    <mergeCell ref="F49:M49"/>
  </mergeCells>
  <pageMargins left="0" right="0" top="0.39370000000000005" bottom="0.39370000000000005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51"/>
  <sheetViews>
    <sheetView tabSelected="1" topLeftCell="A2" zoomScale="110" zoomScaleNormal="110" workbookViewId="0">
      <selection activeCell="F38" sqref="F38"/>
    </sheetView>
  </sheetViews>
  <sheetFormatPr defaultColWidth="0" defaultRowHeight="15" zeroHeight="1"/>
  <cols>
    <col min="1" max="1" width="11.85546875" style="43" customWidth="1"/>
    <col min="2" max="2" width="26.140625" style="98" customWidth="1"/>
    <col min="3" max="3" width="26.85546875" style="105" customWidth="1"/>
    <col min="4" max="4" width="23.140625" style="105" customWidth="1"/>
    <col min="5" max="5" width="23.140625" style="73" customWidth="1"/>
    <col min="6" max="6" width="14.85546875" style="73" customWidth="1"/>
    <col min="7" max="7" width="15" style="73" customWidth="1"/>
    <col min="8" max="9" width="11.85546875" style="73" customWidth="1"/>
    <col min="10" max="10" width="11.85546875" style="102" customWidth="1"/>
    <col min="11" max="13" width="11.85546875" style="73" customWidth="1"/>
    <col min="14" max="14" width="14.5703125" style="73" customWidth="1"/>
    <col min="15" max="16" width="11.85546875" style="73" customWidth="1"/>
    <col min="17" max="17" width="11.85546875" style="103" customWidth="1"/>
    <col min="18" max="18" width="13.85546875" style="106" customWidth="1"/>
    <col min="19" max="19" width="32.42578125" style="43" customWidth="1"/>
    <col min="20" max="20" width="14.140625" style="43" customWidth="1"/>
    <col min="21" max="21" width="11.85546875" style="43" hidden="1" customWidth="1"/>
    <col min="22" max="22" width="11.85546875" style="39" hidden="1" customWidth="1"/>
    <col min="23" max="23" width="24.5703125" style="43" hidden="1" customWidth="1"/>
    <col min="24" max="24" width="21" style="43" hidden="1" customWidth="1"/>
    <col min="25" max="25" width="20" style="43" hidden="1" customWidth="1"/>
    <col min="26" max="26" width="19.42578125" style="43" hidden="1" customWidth="1"/>
    <col min="27" max="28" width="11.85546875" style="43" hidden="1" customWidth="1"/>
    <col min="29" max="44" width="11.85546875" style="39" hidden="1" customWidth="1"/>
    <col min="45" max="46" width="11.85546875" style="43" hidden="1" customWidth="1"/>
    <col min="47" max="47" width="16.42578125" style="43" hidden="1" customWidth="1"/>
    <col min="48" max="64" width="11.85546875" style="43" hidden="1" customWidth="1"/>
    <col min="65" max="16384" width="8.7109375" style="43" hidden="1"/>
  </cols>
  <sheetData>
    <row r="1" spans="1:51" s="33" customFormat="1" hidden="1">
      <c r="A1" s="28" t="s">
        <v>115</v>
      </c>
      <c r="B1" s="28" t="s">
        <v>116</v>
      </c>
      <c r="C1" s="28" t="s">
        <v>117</v>
      </c>
      <c r="D1" s="28" t="s">
        <v>118</v>
      </c>
      <c r="E1" s="28" t="s">
        <v>119</v>
      </c>
      <c r="F1" s="28" t="s">
        <v>120</v>
      </c>
      <c r="G1" s="28" t="s">
        <v>121</v>
      </c>
      <c r="H1" s="29" t="s">
        <v>139</v>
      </c>
      <c r="I1" s="28" t="s">
        <v>122</v>
      </c>
      <c r="J1" s="30" t="s">
        <v>123</v>
      </c>
      <c r="K1" s="28" t="s">
        <v>124</v>
      </c>
      <c r="L1" s="28" t="s">
        <v>125</v>
      </c>
      <c r="M1" s="28" t="s">
        <v>126</v>
      </c>
      <c r="N1" s="28" t="s">
        <v>127</v>
      </c>
      <c r="O1" s="28" t="s">
        <v>128</v>
      </c>
      <c r="P1" s="28" t="s">
        <v>129</v>
      </c>
      <c r="Q1" s="31" t="s">
        <v>130</v>
      </c>
      <c r="R1" s="32" t="s">
        <v>131</v>
      </c>
      <c r="S1" s="29" t="s">
        <v>132</v>
      </c>
      <c r="T1" s="28" t="s">
        <v>133</v>
      </c>
    </row>
    <row r="2" spans="1:51" ht="68.25" customHeight="1">
      <c r="A2" s="34" t="s">
        <v>66</v>
      </c>
      <c r="B2" s="35" t="s">
        <v>29</v>
      </c>
      <c r="C2" s="36" t="s">
        <v>67</v>
      </c>
      <c r="D2" s="35" t="s">
        <v>31</v>
      </c>
      <c r="E2" s="35" t="s">
        <v>33</v>
      </c>
      <c r="F2" s="35" t="s">
        <v>35</v>
      </c>
      <c r="G2" s="35" t="s">
        <v>37</v>
      </c>
      <c r="H2" s="35" t="s">
        <v>140</v>
      </c>
      <c r="I2" s="35" t="s">
        <v>41</v>
      </c>
      <c r="J2" s="130" t="s">
        <v>141</v>
      </c>
      <c r="K2" s="35" t="s">
        <v>142</v>
      </c>
      <c r="L2" s="35" t="s">
        <v>143</v>
      </c>
      <c r="M2" s="35" t="s">
        <v>144</v>
      </c>
      <c r="N2" s="35" t="s">
        <v>145</v>
      </c>
      <c r="O2" s="36" t="s">
        <v>146</v>
      </c>
      <c r="P2" s="36" t="s">
        <v>147</v>
      </c>
      <c r="Q2" s="131" t="s">
        <v>148</v>
      </c>
      <c r="R2" s="37" t="s">
        <v>149</v>
      </c>
      <c r="S2" s="34" t="s">
        <v>150</v>
      </c>
      <c r="T2" s="34" t="s">
        <v>151</v>
      </c>
      <c r="U2" s="38"/>
      <c r="W2" s="40" t="s">
        <v>68</v>
      </c>
      <c r="X2" s="41" t="s">
        <v>69</v>
      </c>
      <c r="Y2" s="42" t="s">
        <v>70</v>
      </c>
      <c r="Z2" s="42" t="s">
        <v>71</v>
      </c>
      <c r="AA2" s="41" t="s">
        <v>72</v>
      </c>
      <c r="AE2" s="39">
        <v>10</v>
      </c>
      <c r="AF2" s="39">
        <v>15</v>
      </c>
      <c r="AG2" s="39">
        <v>20</v>
      </c>
      <c r="AH2" s="39">
        <v>30</v>
      </c>
      <c r="AI2" s="39">
        <v>40</v>
      </c>
      <c r="AJ2" s="39" t="s">
        <v>73</v>
      </c>
      <c r="AK2" s="39" t="s">
        <v>74</v>
      </c>
      <c r="AL2" s="39" t="s">
        <v>75</v>
      </c>
      <c r="AM2" s="39" t="s">
        <v>76</v>
      </c>
      <c r="AN2" s="39" t="s">
        <v>77</v>
      </c>
      <c r="AO2" s="39" t="s">
        <v>78</v>
      </c>
      <c r="AP2" s="39" t="s">
        <v>79</v>
      </c>
      <c r="AQ2" s="39" t="s">
        <v>80</v>
      </c>
      <c r="AR2" s="39" t="s">
        <v>81</v>
      </c>
      <c r="AT2" s="30" t="s">
        <v>134</v>
      </c>
      <c r="AU2" s="30" t="s">
        <v>135</v>
      </c>
      <c r="AV2" s="30" t="s">
        <v>136</v>
      </c>
      <c r="AW2" s="30" t="s">
        <v>137</v>
      </c>
      <c r="AX2" s="30" t="s">
        <v>138</v>
      </c>
      <c r="AY2" s="30"/>
    </row>
    <row r="3" spans="1:51" ht="24" customHeight="1">
      <c r="A3" s="44" t="s">
        <v>154</v>
      </c>
      <c r="B3" s="134" t="s">
        <v>153</v>
      </c>
      <c r="C3" s="135"/>
      <c r="D3" s="45"/>
      <c r="E3" s="45"/>
      <c r="F3" s="45" t="s">
        <v>82</v>
      </c>
      <c r="G3" s="45" t="s">
        <v>83</v>
      </c>
      <c r="H3" s="45"/>
      <c r="I3" s="45"/>
      <c r="J3" s="130"/>
      <c r="K3" s="45" t="s">
        <v>84</v>
      </c>
      <c r="L3" s="45" t="s">
        <v>85</v>
      </c>
      <c r="M3" s="45" t="s">
        <v>86</v>
      </c>
      <c r="N3" s="45" t="s">
        <v>82</v>
      </c>
      <c r="O3" s="46" t="s">
        <v>87</v>
      </c>
      <c r="P3" s="46" t="s">
        <v>88</v>
      </c>
      <c r="Q3" s="131"/>
      <c r="R3" s="47" t="s">
        <v>89</v>
      </c>
      <c r="S3" s="48" t="s">
        <v>90</v>
      </c>
      <c r="T3" s="48" t="s">
        <v>91</v>
      </c>
      <c r="U3" s="49"/>
      <c r="W3" s="50" t="s">
        <v>74</v>
      </c>
      <c r="X3" s="51">
        <v>25</v>
      </c>
      <c r="Y3" s="51">
        <v>0</v>
      </c>
      <c r="Z3" s="51" t="s">
        <v>92</v>
      </c>
      <c r="AA3" s="51">
        <v>46</v>
      </c>
      <c r="AB3" s="39"/>
      <c r="AC3" s="51"/>
      <c r="AD3" s="39">
        <v>2</v>
      </c>
      <c r="AE3" s="39">
        <v>3555</v>
      </c>
      <c r="AF3" s="52">
        <v>3557.5</v>
      </c>
      <c r="AG3" s="39">
        <v>3560</v>
      </c>
      <c r="AH3" s="39">
        <v>3565</v>
      </c>
      <c r="AI3" s="39">
        <v>3570</v>
      </c>
      <c r="AJ3" s="39">
        <f t="shared" ref="AJ3:AJ31" si="0">HLOOKUP($S$4,$AE$2:$AI$31,AD3,0)</f>
        <v>3565</v>
      </c>
      <c r="AK3" s="39">
        <v>10</v>
      </c>
      <c r="AL3" s="39">
        <v>10</v>
      </c>
      <c r="AM3" s="39">
        <v>10</v>
      </c>
      <c r="AN3" s="39">
        <v>10</v>
      </c>
      <c r="AO3" s="39">
        <v>10</v>
      </c>
      <c r="AP3" s="39">
        <v>10</v>
      </c>
      <c r="AQ3" s="39">
        <v>10</v>
      </c>
      <c r="AR3" s="39">
        <v>10</v>
      </c>
      <c r="AT3" s="28">
        <v>10</v>
      </c>
      <c r="AU3" s="28">
        <v>3555</v>
      </c>
      <c r="AV3" s="28">
        <v>3695</v>
      </c>
      <c r="AW3" s="30">
        <f>VLOOKUP($S$4,AT3:AV4,2)</f>
        <v>3557.5</v>
      </c>
      <c r="AX3" s="30">
        <f>VLOOKUP($S$4,AT2:AV4,3)</f>
        <v>3692.5</v>
      </c>
      <c r="AY3" s="30"/>
    </row>
    <row r="4" spans="1:51">
      <c r="A4" s="53" t="str">
        <f>IF(A3="PMP","AP","BHM")</f>
        <v>AP</v>
      </c>
      <c r="B4" s="108" t="s">
        <v>75</v>
      </c>
      <c r="C4" s="109" t="s">
        <v>155</v>
      </c>
      <c r="D4" s="110" t="s">
        <v>156</v>
      </c>
      <c r="E4" s="111">
        <v>123456789001</v>
      </c>
      <c r="F4" s="112">
        <v>42.055574</v>
      </c>
      <c r="G4" s="112">
        <v>-88.024124</v>
      </c>
      <c r="H4" s="113">
        <v>20</v>
      </c>
      <c r="I4" s="113" t="s">
        <v>157</v>
      </c>
      <c r="J4" s="114">
        <f>IF(ISBLANK(B4),"",IF(A4="AP",VLOOKUP(B4,$W$2:$Y$5,3,0),VLOOKUP(B4,$W$8:$Y$14,3,0)))</f>
        <v>17</v>
      </c>
      <c r="K4" s="115">
        <v>0</v>
      </c>
      <c r="L4" s="115">
        <v>90</v>
      </c>
      <c r="M4" s="116">
        <v>270</v>
      </c>
      <c r="N4" s="117">
        <v>2</v>
      </c>
      <c r="O4" s="118">
        <v>5</v>
      </c>
      <c r="P4" s="118">
        <v>1</v>
      </c>
      <c r="Q4" s="124">
        <f t="shared" ref="Q4:Q8" si="1">IF(OR(ISBLANK(B4), ISBLANK($S$4)),"",ROUND(MIN(VLOOKUP(B4,$W$9:$AA$15,2,0)+J4+K4,47+10*LOG10($S$4/10),VLOOKUP(B4,$W$9:$AA$15,5,0)+10*LOG10($S$4/10)),1))</f>
        <v>42</v>
      </c>
      <c r="R4" s="119">
        <v>42</v>
      </c>
      <c r="S4" s="123">
        <v>30</v>
      </c>
      <c r="T4" s="123">
        <v>3580</v>
      </c>
      <c r="W4" s="50" t="s">
        <v>75</v>
      </c>
      <c r="X4" s="51">
        <v>25</v>
      </c>
      <c r="Y4" s="51">
        <v>17</v>
      </c>
      <c r="Z4" s="51">
        <v>90</v>
      </c>
      <c r="AA4" s="51">
        <v>47</v>
      </c>
      <c r="AB4" s="39"/>
      <c r="AD4" s="39">
        <v>3</v>
      </c>
      <c r="AE4" s="39">
        <v>3560</v>
      </c>
      <c r="AF4" s="52">
        <v>3562.5</v>
      </c>
      <c r="AG4" s="39">
        <v>3565</v>
      </c>
      <c r="AH4" s="39">
        <v>3570</v>
      </c>
      <c r="AI4" s="39">
        <v>3575</v>
      </c>
      <c r="AJ4" s="39">
        <f t="shared" si="0"/>
        <v>3570</v>
      </c>
      <c r="AK4" s="39">
        <v>15</v>
      </c>
      <c r="AL4" s="39">
        <v>15</v>
      </c>
      <c r="AM4" s="39">
        <v>15</v>
      </c>
      <c r="AN4" s="39">
        <v>15</v>
      </c>
      <c r="AO4" s="39">
        <v>15</v>
      </c>
      <c r="AP4" s="39">
        <v>15</v>
      </c>
      <c r="AQ4" s="39">
        <v>15</v>
      </c>
      <c r="AR4" s="39">
        <v>15</v>
      </c>
      <c r="AT4" s="28">
        <v>15</v>
      </c>
      <c r="AU4" s="52">
        <v>3557.5</v>
      </c>
      <c r="AV4" s="52">
        <v>3692.5</v>
      </c>
      <c r="AW4" s="30"/>
      <c r="AX4" s="30"/>
      <c r="AY4" s="30"/>
    </row>
    <row r="5" spans="1:51" ht="15.75" customHeight="1">
      <c r="A5" s="53" t="str">
        <f>IF(A3="PMP","SM","BHS")</f>
        <v>SM</v>
      </c>
      <c r="B5" s="108" t="s">
        <v>74</v>
      </c>
      <c r="C5" s="109" t="s">
        <v>158</v>
      </c>
      <c r="D5" s="110" t="s">
        <v>159</v>
      </c>
      <c r="E5" s="111">
        <v>123456789002</v>
      </c>
      <c r="F5" s="112">
        <v>42.059773999999997</v>
      </c>
      <c r="G5" s="112">
        <v>-88.036940999999999</v>
      </c>
      <c r="H5" s="113">
        <v>10</v>
      </c>
      <c r="I5" s="113" t="s">
        <v>157</v>
      </c>
      <c r="J5" s="114">
        <f t="shared" ref="J5:J8" si="2">IF(ISBLANK(B5),"",VLOOKUP(B5,$W$8:$Y$14,3,0))</f>
        <v>0</v>
      </c>
      <c r="K5" s="115">
        <v>15</v>
      </c>
      <c r="L5" s="115">
        <v>12</v>
      </c>
      <c r="M5" s="120">
        <v>114</v>
      </c>
      <c r="N5" s="117">
        <v>-1</v>
      </c>
      <c r="O5" s="118">
        <v>10</v>
      </c>
      <c r="P5" s="118">
        <v>3</v>
      </c>
      <c r="Q5" s="124">
        <f t="shared" si="1"/>
        <v>40</v>
      </c>
      <c r="R5" s="119">
        <v>40</v>
      </c>
      <c r="S5" s="132" t="s">
        <v>152</v>
      </c>
      <c r="T5" s="132"/>
      <c r="W5" s="50" t="s">
        <v>76</v>
      </c>
      <c r="X5" s="51">
        <v>25</v>
      </c>
      <c r="Y5" s="51">
        <v>0</v>
      </c>
      <c r="Z5" s="51" t="s">
        <v>92</v>
      </c>
      <c r="AA5" s="51">
        <v>47</v>
      </c>
      <c r="AB5" s="39"/>
      <c r="AD5" s="39">
        <v>4</v>
      </c>
      <c r="AE5" s="39">
        <v>3565</v>
      </c>
      <c r="AF5" s="52">
        <v>3567.5</v>
      </c>
      <c r="AG5" s="39">
        <v>3570</v>
      </c>
      <c r="AH5" s="39">
        <v>3575</v>
      </c>
      <c r="AI5" s="39">
        <v>3580</v>
      </c>
      <c r="AJ5" s="39">
        <f t="shared" si="0"/>
        <v>3575</v>
      </c>
      <c r="AK5" s="39">
        <v>20</v>
      </c>
      <c r="AL5" s="39">
        <v>20</v>
      </c>
      <c r="AM5" s="39">
        <v>20</v>
      </c>
      <c r="AN5" s="39">
        <v>20</v>
      </c>
      <c r="AO5" s="39">
        <v>20</v>
      </c>
      <c r="AP5" s="39">
        <v>20</v>
      </c>
      <c r="AQ5" s="39">
        <v>20</v>
      </c>
      <c r="AR5" s="39">
        <v>20</v>
      </c>
      <c r="AT5" s="28">
        <v>20</v>
      </c>
      <c r="AU5" s="39">
        <v>3560</v>
      </c>
      <c r="AV5" s="39">
        <v>3690</v>
      </c>
    </row>
    <row r="6" spans="1:51">
      <c r="A6" s="53" t="s">
        <v>93</v>
      </c>
      <c r="B6" s="121" t="s">
        <v>75</v>
      </c>
      <c r="C6" s="109" t="s">
        <v>160</v>
      </c>
      <c r="D6" s="110" t="s">
        <v>161</v>
      </c>
      <c r="E6" s="111">
        <v>123456789003</v>
      </c>
      <c r="F6" s="122">
        <v>42.066566000000002</v>
      </c>
      <c r="G6" s="122">
        <v>-88.042198999999997</v>
      </c>
      <c r="H6" s="113">
        <v>5</v>
      </c>
      <c r="I6" s="113" t="s">
        <v>157</v>
      </c>
      <c r="J6" s="114">
        <f t="shared" si="2"/>
        <v>19</v>
      </c>
      <c r="K6" s="115">
        <v>0</v>
      </c>
      <c r="L6" s="115">
        <v>55</v>
      </c>
      <c r="M6" s="120">
        <v>130</v>
      </c>
      <c r="N6" s="117">
        <v>0</v>
      </c>
      <c r="O6" s="118">
        <v>10</v>
      </c>
      <c r="P6" s="118">
        <v>3</v>
      </c>
      <c r="Q6" s="124">
        <f t="shared" si="1"/>
        <v>44</v>
      </c>
      <c r="R6" s="119">
        <v>44</v>
      </c>
      <c r="S6" s="132"/>
      <c r="T6" s="132"/>
      <c r="U6" s="59"/>
      <c r="W6" s="50" t="s">
        <v>77</v>
      </c>
      <c r="X6" s="51">
        <v>36</v>
      </c>
      <c r="Y6" s="51">
        <v>16</v>
      </c>
      <c r="Z6" s="51">
        <v>90</v>
      </c>
      <c r="AA6" s="51">
        <v>45</v>
      </c>
      <c r="AB6" s="39"/>
      <c r="AD6" s="39">
        <v>5</v>
      </c>
      <c r="AE6" s="39">
        <v>3570</v>
      </c>
      <c r="AF6" s="52">
        <v>3572.5</v>
      </c>
      <c r="AG6" s="39">
        <v>3575</v>
      </c>
      <c r="AH6" s="39">
        <v>3580</v>
      </c>
      <c r="AI6" s="39">
        <v>3585</v>
      </c>
      <c r="AJ6" s="39">
        <f t="shared" si="0"/>
        <v>3580</v>
      </c>
      <c r="AK6" s="39">
        <v>30</v>
      </c>
      <c r="AL6" s="39">
        <v>30</v>
      </c>
      <c r="AM6" s="39">
        <v>30</v>
      </c>
      <c r="AN6" s="39">
        <v>30</v>
      </c>
      <c r="AO6" s="39">
        <v>30</v>
      </c>
      <c r="AP6" s="39">
        <v>30</v>
      </c>
      <c r="AQ6" s="39">
        <v>30</v>
      </c>
      <c r="AR6" s="39">
        <v>30</v>
      </c>
      <c r="AT6" s="28">
        <v>30</v>
      </c>
      <c r="AU6" s="39">
        <v>3565</v>
      </c>
      <c r="AV6" s="39">
        <v>3685</v>
      </c>
    </row>
    <row r="7" spans="1:51">
      <c r="A7" s="53" t="s">
        <v>93</v>
      </c>
      <c r="B7" s="121" t="s">
        <v>78</v>
      </c>
      <c r="C7" s="109" t="s">
        <v>162</v>
      </c>
      <c r="D7" s="110" t="s">
        <v>163</v>
      </c>
      <c r="E7" s="111">
        <v>123456789004</v>
      </c>
      <c r="F7" s="122">
        <v>42.053609999999999</v>
      </c>
      <c r="G7" s="122">
        <v>-88.035224999999997</v>
      </c>
      <c r="H7" s="113">
        <v>5</v>
      </c>
      <c r="I7" s="113" t="s">
        <v>157</v>
      </c>
      <c r="J7" s="114">
        <f t="shared" si="2"/>
        <v>8</v>
      </c>
      <c r="K7" s="115">
        <v>13</v>
      </c>
      <c r="L7" s="115">
        <v>9</v>
      </c>
      <c r="M7" s="120">
        <v>77</v>
      </c>
      <c r="N7" s="117">
        <v>0</v>
      </c>
      <c r="O7" s="118">
        <v>10</v>
      </c>
      <c r="P7" s="118">
        <v>3</v>
      </c>
      <c r="Q7" s="124">
        <f t="shared" si="1"/>
        <v>46</v>
      </c>
      <c r="R7" s="119">
        <v>46</v>
      </c>
      <c r="S7" s="132"/>
      <c r="T7" s="132"/>
      <c r="U7" s="60"/>
      <c r="X7" s="51"/>
      <c r="Y7" s="39"/>
      <c r="Z7" s="39"/>
      <c r="AA7" s="51"/>
      <c r="AB7" s="39"/>
      <c r="AD7" s="39">
        <v>6</v>
      </c>
      <c r="AE7" s="39">
        <v>3575</v>
      </c>
      <c r="AF7" s="52">
        <v>3577.5</v>
      </c>
      <c r="AG7" s="39">
        <v>3580</v>
      </c>
      <c r="AH7" s="39">
        <v>3585</v>
      </c>
      <c r="AI7" s="39">
        <v>3590</v>
      </c>
      <c r="AJ7" s="39">
        <f t="shared" si="0"/>
        <v>3585</v>
      </c>
      <c r="AL7" s="39">
        <v>40</v>
      </c>
      <c r="AM7" s="39">
        <v>40</v>
      </c>
      <c r="AN7" s="39">
        <v>40</v>
      </c>
      <c r="AQ7" s="39">
        <v>40</v>
      </c>
      <c r="AR7" s="39">
        <v>40</v>
      </c>
      <c r="AT7" s="28">
        <v>40</v>
      </c>
      <c r="AU7" s="39">
        <v>3570</v>
      </c>
      <c r="AV7" s="39">
        <v>3680</v>
      </c>
    </row>
    <row r="8" spans="1:51">
      <c r="A8" s="53" t="s">
        <v>93</v>
      </c>
      <c r="B8" s="121" t="s">
        <v>80</v>
      </c>
      <c r="C8" s="109" t="s">
        <v>164</v>
      </c>
      <c r="D8" s="110" t="s">
        <v>165</v>
      </c>
      <c r="E8" s="111">
        <v>123456789004</v>
      </c>
      <c r="F8" s="122">
        <v>42.061053000000001</v>
      </c>
      <c r="G8" s="122">
        <v>-88.046605999999997</v>
      </c>
      <c r="H8" s="113">
        <v>25</v>
      </c>
      <c r="I8" s="113" t="s">
        <v>157</v>
      </c>
      <c r="J8" s="114">
        <f t="shared" si="2"/>
        <v>20</v>
      </c>
      <c r="K8" s="115">
        <v>0</v>
      </c>
      <c r="L8" s="115">
        <v>12</v>
      </c>
      <c r="M8" s="120">
        <v>109</v>
      </c>
      <c r="N8" s="117">
        <v>1</v>
      </c>
      <c r="O8" s="118">
        <v>10</v>
      </c>
      <c r="P8" s="118">
        <v>3</v>
      </c>
      <c r="Q8" s="124">
        <f t="shared" si="1"/>
        <v>49</v>
      </c>
      <c r="R8" s="119">
        <v>49</v>
      </c>
      <c r="S8" s="133" t="s">
        <v>94</v>
      </c>
      <c r="T8" s="133"/>
      <c r="U8" s="60"/>
      <c r="W8" s="42" t="s">
        <v>93</v>
      </c>
      <c r="X8" s="61" t="s">
        <v>69</v>
      </c>
      <c r="Y8" s="62" t="s">
        <v>70</v>
      </c>
      <c r="Z8" s="62" t="s">
        <v>71</v>
      </c>
      <c r="AA8" s="61" t="s">
        <v>72</v>
      </c>
      <c r="AB8" s="39"/>
      <c r="AD8" s="39">
        <v>7</v>
      </c>
      <c r="AE8" s="39">
        <v>3580</v>
      </c>
      <c r="AF8" s="52">
        <v>3582.5</v>
      </c>
      <c r="AG8" s="39">
        <v>3585</v>
      </c>
      <c r="AH8" s="39">
        <v>3590</v>
      </c>
      <c r="AI8" s="39">
        <v>3595</v>
      </c>
      <c r="AJ8" s="39">
        <f t="shared" si="0"/>
        <v>3590</v>
      </c>
    </row>
    <row r="9" spans="1:51">
      <c r="A9" s="53" t="s">
        <v>93</v>
      </c>
      <c r="B9" s="99"/>
      <c r="C9" s="96"/>
      <c r="D9" s="107"/>
      <c r="E9" s="55"/>
      <c r="F9" s="64"/>
      <c r="G9" s="64"/>
      <c r="H9" s="55"/>
      <c r="I9" s="55"/>
      <c r="J9" s="54" t="str">
        <f t="shared" ref="J9:J68" si="3">IF(ISBLANK(B9),"",VLOOKUP(B9,$W$9:$Y$15,3,0))</f>
        <v/>
      </c>
      <c r="K9" s="55"/>
      <c r="L9" s="55"/>
      <c r="M9" s="55" t="str">
        <f t="shared" ref="M9:M68" si="4">IF(OR(ISBLANK(F9),ISBLANK(G9),ISBLANK($F$4),ISBLANK($G$4)),"",ROUNDUP(MOD(DEGREES(ATAN2(COS(RADIANS($F$4))*SIN(RADIANS(F9))-SIN(RADIANS($F$4))*COS(RADIANS(F9))*COS(RADIANS(G9-$G$4)),SIN(RADIANS(G9-$G$4))*COS(RADIANS(F9)))),180)+IF(G9&gt;$G$4,180,0),0))</f>
        <v/>
      </c>
      <c r="N9" s="55"/>
      <c r="O9" s="63"/>
      <c r="P9" s="63"/>
      <c r="Q9" s="56" t="str">
        <f t="shared" ref="Q9:Q68" si="5">IF(OR(ISBLANK(B9), ISBLANK($S$4)),"",ROUND(MIN(VLOOKUP(B9,$W$9:$AA$15,2,0)+J9+K9,47+10*LOG10($S$4/10),VLOOKUP(B9,$W$9:$AA$15,5,0)+10*LOG10($S$4/10)),1))</f>
        <v/>
      </c>
      <c r="R9" s="58"/>
      <c r="S9" s="65" t="s">
        <v>95</v>
      </c>
      <c r="T9" s="66"/>
      <c r="U9" s="60"/>
      <c r="W9" s="50" t="s">
        <v>78</v>
      </c>
      <c r="X9" s="51">
        <v>25</v>
      </c>
      <c r="Y9" s="51">
        <v>8</v>
      </c>
      <c r="Z9" s="51">
        <v>55</v>
      </c>
      <c r="AA9" s="51">
        <v>46</v>
      </c>
      <c r="AB9" s="39"/>
      <c r="AD9" s="39">
        <v>8</v>
      </c>
      <c r="AE9" s="39">
        <v>3585</v>
      </c>
      <c r="AF9" s="52">
        <v>3587.5</v>
      </c>
      <c r="AG9" s="39">
        <v>3590</v>
      </c>
      <c r="AH9" s="39">
        <v>3595</v>
      </c>
      <c r="AI9" s="39">
        <v>3600</v>
      </c>
      <c r="AJ9" s="39">
        <f t="shared" si="0"/>
        <v>3595</v>
      </c>
    </row>
    <row r="10" spans="1:51">
      <c r="A10" s="53" t="s">
        <v>93</v>
      </c>
      <c r="B10" s="99"/>
      <c r="C10" s="96"/>
      <c r="D10" s="96"/>
      <c r="E10" s="55"/>
      <c r="F10" s="64"/>
      <c r="G10" s="64"/>
      <c r="H10" s="55"/>
      <c r="I10" s="55"/>
      <c r="J10" s="54" t="str">
        <f t="shared" si="3"/>
        <v/>
      </c>
      <c r="K10" s="55"/>
      <c r="L10" s="55"/>
      <c r="M10" s="55" t="str">
        <f t="shared" si="4"/>
        <v/>
      </c>
      <c r="N10" s="55"/>
      <c r="O10" s="63"/>
      <c r="P10" s="63"/>
      <c r="Q10" s="56" t="str">
        <f t="shared" si="5"/>
        <v/>
      </c>
      <c r="R10" s="58"/>
      <c r="S10" s="67" t="s">
        <v>96</v>
      </c>
      <c r="T10" s="68">
        <v>90</v>
      </c>
      <c r="W10" s="50" t="s">
        <v>74</v>
      </c>
      <c r="X10" s="51">
        <v>25</v>
      </c>
      <c r="Y10" s="51">
        <v>0</v>
      </c>
      <c r="Z10" s="51" t="s">
        <v>92</v>
      </c>
      <c r="AA10" s="51">
        <v>46</v>
      </c>
      <c r="AB10" s="39"/>
      <c r="AD10" s="39">
        <v>9</v>
      </c>
      <c r="AE10" s="39">
        <v>3590</v>
      </c>
      <c r="AF10" s="52">
        <v>3592.5</v>
      </c>
      <c r="AG10" s="39">
        <v>3595</v>
      </c>
      <c r="AH10" s="39">
        <v>3600</v>
      </c>
      <c r="AI10" s="39">
        <v>3605</v>
      </c>
      <c r="AJ10" s="39">
        <f t="shared" si="0"/>
        <v>3600</v>
      </c>
    </row>
    <row r="11" spans="1:51">
      <c r="A11" s="53" t="s">
        <v>93</v>
      </c>
      <c r="B11" s="99"/>
      <c r="C11" s="96"/>
      <c r="D11" s="96"/>
      <c r="E11" s="55"/>
      <c r="F11" s="64"/>
      <c r="G11" s="64"/>
      <c r="H11" s="55"/>
      <c r="I11" s="55"/>
      <c r="J11" s="54" t="str">
        <f t="shared" si="3"/>
        <v/>
      </c>
      <c r="K11" s="55"/>
      <c r="L11" s="55"/>
      <c r="M11" s="55" t="str">
        <f t="shared" si="4"/>
        <v/>
      </c>
      <c r="N11" s="55"/>
      <c r="O11" s="63"/>
      <c r="P11" s="63"/>
      <c r="Q11" s="56" t="str">
        <f t="shared" si="5"/>
        <v/>
      </c>
      <c r="R11" s="58"/>
      <c r="S11" s="67" t="s">
        <v>97</v>
      </c>
      <c r="T11" s="68">
        <v>90</v>
      </c>
      <c r="W11" s="50" t="s">
        <v>79</v>
      </c>
      <c r="X11" s="51">
        <v>25</v>
      </c>
      <c r="Y11" s="51">
        <v>19</v>
      </c>
      <c r="Z11" s="51">
        <v>16</v>
      </c>
      <c r="AA11" s="51">
        <v>46</v>
      </c>
      <c r="AB11" s="39"/>
      <c r="AD11" s="39">
        <v>10</v>
      </c>
      <c r="AE11" s="39">
        <v>3595</v>
      </c>
      <c r="AF11" s="52">
        <v>3597.5</v>
      </c>
      <c r="AG11" s="39">
        <v>3600</v>
      </c>
      <c r="AH11" s="39">
        <v>3605</v>
      </c>
      <c r="AI11" s="39">
        <v>3610</v>
      </c>
      <c r="AJ11" s="39">
        <f t="shared" si="0"/>
        <v>3605</v>
      </c>
    </row>
    <row r="12" spans="1:51">
      <c r="A12" s="53" t="s">
        <v>93</v>
      </c>
      <c r="B12" s="99"/>
      <c r="C12" s="96"/>
      <c r="D12" s="96"/>
      <c r="E12" s="55"/>
      <c r="F12" s="64"/>
      <c r="G12" s="64"/>
      <c r="H12" s="55"/>
      <c r="I12" s="55"/>
      <c r="J12" s="54" t="str">
        <f t="shared" si="3"/>
        <v/>
      </c>
      <c r="K12" s="55"/>
      <c r="L12" s="55"/>
      <c r="M12" s="55" t="str">
        <f t="shared" si="4"/>
        <v/>
      </c>
      <c r="N12" s="55"/>
      <c r="O12" s="63"/>
      <c r="P12" s="63"/>
      <c r="Q12" s="56" t="str">
        <f t="shared" si="5"/>
        <v/>
      </c>
      <c r="R12" s="58"/>
      <c r="S12" s="67" t="s">
        <v>98</v>
      </c>
      <c r="T12" s="68">
        <v>55</v>
      </c>
      <c r="W12" s="50" t="s">
        <v>75</v>
      </c>
      <c r="X12" s="51">
        <v>25</v>
      </c>
      <c r="Y12" s="51">
        <v>19</v>
      </c>
      <c r="Z12" s="51">
        <v>16</v>
      </c>
      <c r="AA12" s="51">
        <v>47</v>
      </c>
      <c r="AB12" s="39"/>
      <c r="AD12" s="39">
        <v>11</v>
      </c>
      <c r="AE12" s="39">
        <v>3600</v>
      </c>
      <c r="AF12" s="52">
        <v>3602.5</v>
      </c>
      <c r="AG12" s="39">
        <v>3605</v>
      </c>
      <c r="AH12" s="39">
        <v>3610</v>
      </c>
      <c r="AI12" s="39">
        <v>3615</v>
      </c>
      <c r="AJ12" s="39">
        <f t="shared" si="0"/>
        <v>3610</v>
      </c>
    </row>
    <row r="13" spans="1:51">
      <c r="A13" s="53" t="s">
        <v>93</v>
      </c>
      <c r="B13" s="99"/>
      <c r="C13" s="96"/>
      <c r="D13" s="96"/>
      <c r="E13" s="55"/>
      <c r="F13" s="64"/>
      <c r="G13" s="64"/>
      <c r="H13" s="55"/>
      <c r="I13" s="55"/>
      <c r="J13" s="54" t="str">
        <f t="shared" si="3"/>
        <v/>
      </c>
      <c r="K13" s="55"/>
      <c r="L13" s="55"/>
      <c r="M13" s="55" t="str">
        <f t="shared" si="4"/>
        <v/>
      </c>
      <c r="N13" s="55"/>
      <c r="O13" s="63"/>
      <c r="P13" s="63"/>
      <c r="Q13" s="56" t="str">
        <f t="shared" si="5"/>
        <v/>
      </c>
      <c r="R13" s="58"/>
      <c r="S13" s="67" t="s">
        <v>79</v>
      </c>
      <c r="T13" s="68">
        <v>17</v>
      </c>
      <c r="W13" s="50" t="s">
        <v>76</v>
      </c>
      <c r="X13" s="51">
        <v>25</v>
      </c>
      <c r="Y13" s="51">
        <v>0</v>
      </c>
      <c r="Z13" s="51" t="s">
        <v>92</v>
      </c>
      <c r="AA13" s="51">
        <v>47</v>
      </c>
      <c r="AB13" s="39"/>
      <c r="AD13" s="39">
        <v>12</v>
      </c>
      <c r="AE13" s="39">
        <v>3605</v>
      </c>
      <c r="AF13" s="52">
        <v>3607.5</v>
      </c>
      <c r="AG13" s="39">
        <v>3610</v>
      </c>
      <c r="AH13" s="39">
        <v>3615</v>
      </c>
      <c r="AI13" s="39">
        <v>3620</v>
      </c>
      <c r="AJ13" s="39">
        <f t="shared" si="0"/>
        <v>3615</v>
      </c>
    </row>
    <row r="14" spans="1:51">
      <c r="A14" s="53" t="s">
        <v>93</v>
      </c>
      <c r="B14" s="99"/>
      <c r="C14" s="96"/>
      <c r="D14" s="96"/>
      <c r="E14" s="55"/>
      <c r="F14" s="64"/>
      <c r="G14" s="64"/>
      <c r="H14" s="55"/>
      <c r="I14" s="55"/>
      <c r="J14" s="54" t="str">
        <f t="shared" si="3"/>
        <v/>
      </c>
      <c r="K14" s="55"/>
      <c r="L14" s="55"/>
      <c r="M14" s="55" t="str">
        <f t="shared" si="4"/>
        <v/>
      </c>
      <c r="N14" s="55"/>
      <c r="O14" s="63"/>
      <c r="P14" s="63"/>
      <c r="Q14" s="56" t="str">
        <f t="shared" si="5"/>
        <v/>
      </c>
      <c r="R14" s="58"/>
      <c r="S14" s="67" t="s">
        <v>99</v>
      </c>
      <c r="T14" s="68">
        <v>17</v>
      </c>
      <c r="W14" s="50" t="s">
        <v>80</v>
      </c>
      <c r="X14" s="51">
        <v>29</v>
      </c>
      <c r="Y14" s="51">
        <v>20</v>
      </c>
      <c r="Z14" s="51">
        <v>12</v>
      </c>
      <c r="AA14" s="51">
        <v>47</v>
      </c>
      <c r="AB14" s="39"/>
      <c r="AD14" s="39">
        <v>13</v>
      </c>
      <c r="AE14" s="39">
        <v>3610</v>
      </c>
      <c r="AF14" s="52">
        <v>3612.5</v>
      </c>
      <c r="AG14" s="39">
        <v>3615</v>
      </c>
      <c r="AH14" s="39">
        <v>3620</v>
      </c>
      <c r="AI14" s="39">
        <v>3625</v>
      </c>
      <c r="AJ14" s="39">
        <f t="shared" si="0"/>
        <v>3620</v>
      </c>
    </row>
    <row r="15" spans="1:51">
      <c r="A15" s="53" t="s">
        <v>93</v>
      </c>
      <c r="B15" s="99"/>
      <c r="C15" s="96"/>
      <c r="D15" s="96"/>
      <c r="E15" s="55"/>
      <c r="F15" s="64"/>
      <c r="G15" s="64"/>
      <c r="H15" s="55"/>
      <c r="I15" s="55"/>
      <c r="J15" s="54" t="str">
        <f t="shared" si="3"/>
        <v/>
      </c>
      <c r="K15" s="55"/>
      <c r="L15" s="55"/>
      <c r="M15" s="55" t="str">
        <f t="shared" si="4"/>
        <v/>
      </c>
      <c r="N15" s="55"/>
      <c r="O15" s="63"/>
      <c r="P15" s="63"/>
      <c r="Q15" s="56" t="str">
        <f t="shared" si="5"/>
        <v/>
      </c>
      <c r="R15" s="58"/>
      <c r="S15" s="69" t="s">
        <v>100</v>
      </c>
      <c r="T15" s="70">
        <v>12</v>
      </c>
      <c r="W15" s="50" t="s">
        <v>81</v>
      </c>
      <c r="X15" s="51">
        <v>29</v>
      </c>
      <c r="Y15" s="51">
        <v>14</v>
      </c>
      <c r="Z15" s="51">
        <v>35</v>
      </c>
      <c r="AA15" s="51">
        <v>47</v>
      </c>
      <c r="AB15" s="39"/>
      <c r="AD15" s="39">
        <v>14</v>
      </c>
      <c r="AE15" s="39">
        <v>3615</v>
      </c>
      <c r="AF15" s="52">
        <v>3617.5</v>
      </c>
      <c r="AG15" s="39">
        <v>3620</v>
      </c>
      <c r="AH15" s="39">
        <v>3625</v>
      </c>
      <c r="AI15" s="39">
        <v>3630</v>
      </c>
      <c r="AJ15" s="39">
        <f t="shared" si="0"/>
        <v>3625</v>
      </c>
    </row>
    <row r="16" spans="1:51">
      <c r="A16" s="53" t="s">
        <v>93</v>
      </c>
      <c r="B16" s="99"/>
      <c r="C16" s="96"/>
      <c r="D16" s="96"/>
      <c r="E16" s="55"/>
      <c r="F16" s="64"/>
      <c r="G16" s="64"/>
      <c r="H16" s="55"/>
      <c r="I16" s="55"/>
      <c r="J16" s="54" t="str">
        <f t="shared" si="3"/>
        <v/>
      </c>
      <c r="K16" s="55"/>
      <c r="L16" s="55"/>
      <c r="M16" s="55" t="str">
        <f t="shared" si="4"/>
        <v/>
      </c>
      <c r="N16" s="55"/>
      <c r="O16" s="63"/>
      <c r="P16" s="63"/>
      <c r="Q16" s="56" t="str">
        <f t="shared" si="5"/>
        <v/>
      </c>
      <c r="R16" s="58"/>
      <c r="S16" s="71" t="s">
        <v>101</v>
      </c>
      <c r="T16" s="66"/>
      <c r="W16" s="50"/>
      <c r="X16" s="72"/>
      <c r="Y16" s="72"/>
      <c r="Z16" s="72"/>
      <c r="AA16" s="73"/>
      <c r="AD16" s="39">
        <v>15</v>
      </c>
      <c r="AE16" s="39">
        <v>3620</v>
      </c>
      <c r="AF16" s="52">
        <v>3622.5</v>
      </c>
      <c r="AG16" s="39">
        <v>3625</v>
      </c>
      <c r="AH16" s="39">
        <v>3630</v>
      </c>
      <c r="AI16" s="39">
        <v>3635</v>
      </c>
      <c r="AJ16" s="39">
        <f t="shared" si="0"/>
        <v>3630</v>
      </c>
    </row>
    <row r="17" spans="1:36">
      <c r="A17" s="53" t="s">
        <v>93</v>
      </c>
      <c r="B17" s="99"/>
      <c r="C17" s="96"/>
      <c r="D17" s="96"/>
      <c r="E17" s="55"/>
      <c r="F17" s="64"/>
      <c r="G17" s="64"/>
      <c r="H17" s="55"/>
      <c r="I17" s="55"/>
      <c r="J17" s="54" t="str">
        <f t="shared" si="3"/>
        <v/>
      </c>
      <c r="K17" s="55"/>
      <c r="L17" s="55"/>
      <c r="M17" s="55" t="str">
        <f t="shared" si="4"/>
        <v/>
      </c>
      <c r="N17" s="55"/>
      <c r="O17" s="63"/>
      <c r="P17" s="63"/>
      <c r="Q17" s="56" t="str">
        <f t="shared" si="5"/>
        <v/>
      </c>
      <c r="R17" s="58"/>
      <c r="S17" s="74" t="s">
        <v>96</v>
      </c>
      <c r="T17" s="75">
        <v>2</v>
      </c>
      <c r="X17" s="73"/>
      <c r="AA17" s="73"/>
      <c r="AD17" s="39">
        <v>16</v>
      </c>
      <c r="AE17" s="39">
        <v>3625</v>
      </c>
      <c r="AF17" s="52">
        <v>3627.5</v>
      </c>
      <c r="AG17" s="39">
        <v>3630</v>
      </c>
      <c r="AH17" s="39">
        <v>3635</v>
      </c>
      <c r="AI17" s="39">
        <v>3640</v>
      </c>
      <c r="AJ17" s="39">
        <f t="shared" si="0"/>
        <v>3635</v>
      </c>
    </row>
    <row r="18" spans="1:36">
      <c r="A18" s="53" t="s">
        <v>93</v>
      </c>
      <c r="B18" s="99"/>
      <c r="C18" s="96"/>
      <c r="D18" s="96"/>
      <c r="E18" s="55"/>
      <c r="F18" s="64"/>
      <c r="G18" s="64"/>
      <c r="H18" s="55"/>
      <c r="I18" s="55"/>
      <c r="J18" s="54" t="str">
        <f t="shared" si="3"/>
        <v/>
      </c>
      <c r="K18" s="55"/>
      <c r="L18" s="55"/>
      <c r="M18" s="55" t="str">
        <f t="shared" si="4"/>
        <v/>
      </c>
      <c r="N18" s="55"/>
      <c r="O18" s="63"/>
      <c r="P18" s="63"/>
      <c r="Q18" s="56" t="str">
        <f t="shared" si="5"/>
        <v/>
      </c>
      <c r="R18" s="58"/>
      <c r="S18" s="76" t="s">
        <v>97</v>
      </c>
      <c r="T18" s="77">
        <v>2</v>
      </c>
      <c r="X18" s="73"/>
      <c r="AA18" s="73"/>
      <c r="AD18" s="39">
        <v>17</v>
      </c>
      <c r="AE18" s="39">
        <v>3630</v>
      </c>
      <c r="AF18" s="52">
        <v>3632.5</v>
      </c>
      <c r="AG18" s="39">
        <v>3635</v>
      </c>
      <c r="AH18" s="39">
        <v>3640</v>
      </c>
      <c r="AI18" s="39">
        <v>3645</v>
      </c>
      <c r="AJ18" s="39">
        <f t="shared" si="0"/>
        <v>3640</v>
      </c>
    </row>
    <row r="19" spans="1:36">
      <c r="A19" s="53" t="s">
        <v>93</v>
      </c>
      <c r="B19" s="99"/>
      <c r="C19" s="96"/>
      <c r="D19" s="96"/>
      <c r="E19" s="55"/>
      <c r="F19" s="64"/>
      <c r="G19" s="64"/>
      <c r="H19" s="55"/>
      <c r="I19" s="55"/>
      <c r="J19" s="54" t="str">
        <f t="shared" si="3"/>
        <v/>
      </c>
      <c r="K19" s="55"/>
      <c r="L19" s="55"/>
      <c r="M19" s="55" t="str">
        <f t="shared" si="4"/>
        <v/>
      </c>
      <c r="N19" s="55"/>
      <c r="O19" s="63"/>
      <c r="P19" s="63"/>
      <c r="Q19" s="56" t="str">
        <f t="shared" si="5"/>
        <v/>
      </c>
      <c r="R19" s="58"/>
      <c r="S19" s="78"/>
      <c r="T19" s="79"/>
      <c r="W19" s="40"/>
      <c r="X19" s="42"/>
      <c r="Y19" s="42"/>
      <c r="Z19" s="41"/>
      <c r="AD19" s="39">
        <v>18</v>
      </c>
      <c r="AE19" s="39">
        <v>3635</v>
      </c>
      <c r="AF19" s="52">
        <v>3637.5</v>
      </c>
      <c r="AG19" s="39">
        <v>3640</v>
      </c>
      <c r="AH19" s="39">
        <v>3645</v>
      </c>
      <c r="AI19" s="39">
        <v>3650</v>
      </c>
      <c r="AJ19" s="39">
        <f t="shared" si="0"/>
        <v>3645</v>
      </c>
    </row>
    <row r="20" spans="1:36">
      <c r="A20" s="53" t="s">
        <v>93</v>
      </c>
      <c r="B20" s="99"/>
      <c r="C20" s="96"/>
      <c r="D20" s="96"/>
      <c r="E20" s="55"/>
      <c r="F20" s="64"/>
      <c r="G20" s="64"/>
      <c r="H20" s="55"/>
      <c r="I20" s="55"/>
      <c r="J20" s="54" t="str">
        <f t="shared" si="3"/>
        <v/>
      </c>
      <c r="K20" s="55"/>
      <c r="L20" s="55"/>
      <c r="M20" s="55" t="str">
        <f t="shared" si="4"/>
        <v/>
      </c>
      <c r="N20" s="55"/>
      <c r="O20" s="63"/>
      <c r="P20" s="63"/>
      <c r="Q20" s="56" t="str">
        <f t="shared" si="5"/>
        <v/>
      </c>
      <c r="R20" s="58"/>
      <c r="S20" s="71" t="s">
        <v>102</v>
      </c>
      <c r="T20" s="66"/>
      <c r="W20" s="50"/>
      <c r="X20" s="73"/>
      <c r="Y20" s="73"/>
      <c r="Z20" s="73"/>
      <c r="AD20" s="39">
        <v>19</v>
      </c>
      <c r="AE20" s="39">
        <v>3640</v>
      </c>
      <c r="AF20" s="52">
        <v>3642.5</v>
      </c>
      <c r="AG20" s="39">
        <v>3645</v>
      </c>
      <c r="AH20" s="39">
        <v>3650</v>
      </c>
      <c r="AI20" s="39">
        <v>3655</v>
      </c>
      <c r="AJ20" s="39">
        <f t="shared" si="0"/>
        <v>3650</v>
      </c>
    </row>
    <row r="21" spans="1:36" ht="15.75" customHeight="1">
      <c r="A21" s="53" t="s">
        <v>93</v>
      </c>
      <c r="B21" s="99"/>
      <c r="C21" s="96"/>
      <c r="D21" s="96"/>
      <c r="E21" s="55"/>
      <c r="F21" s="64"/>
      <c r="G21" s="64"/>
      <c r="H21" s="55"/>
      <c r="I21" s="55"/>
      <c r="J21" s="54" t="str">
        <f t="shared" si="3"/>
        <v/>
      </c>
      <c r="K21" s="55"/>
      <c r="L21" s="55"/>
      <c r="M21" s="55" t="str">
        <f t="shared" si="4"/>
        <v/>
      </c>
      <c r="N21" s="55"/>
      <c r="O21" s="63"/>
      <c r="P21" s="63"/>
      <c r="Q21" s="56" t="str">
        <f t="shared" si="5"/>
        <v/>
      </c>
      <c r="R21" s="58"/>
      <c r="S21" s="65" t="s">
        <v>103</v>
      </c>
      <c r="T21" s="66"/>
      <c r="W21" s="50"/>
      <c r="X21" s="73"/>
      <c r="Y21" s="73"/>
      <c r="Z21" s="73"/>
      <c r="AD21" s="39">
        <v>20</v>
      </c>
      <c r="AE21" s="39">
        <v>3645</v>
      </c>
      <c r="AF21" s="52">
        <v>3647.5</v>
      </c>
      <c r="AG21" s="39">
        <v>3650</v>
      </c>
      <c r="AH21" s="39">
        <v>3655</v>
      </c>
      <c r="AI21" s="39">
        <v>3660</v>
      </c>
      <c r="AJ21" s="39">
        <f t="shared" si="0"/>
        <v>3655</v>
      </c>
    </row>
    <row r="22" spans="1:36">
      <c r="A22" s="53" t="s">
        <v>93</v>
      </c>
      <c r="B22" s="99"/>
      <c r="C22" s="96"/>
      <c r="D22" s="96"/>
      <c r="E22" s="55"/>
      <c r="F22" s="64"/>
      <c r="G22" s="64"/>
      <c r="H22" s="55"/>
      <c r="I22" s="55"/>
      <c r="J22" s="54" t="str">
        <f t="shared" si="3"/>
        <v/>
      </c>
      <c r="K22" s="55"/>
      <c r="L22" s="55"/>
      <c r="M22" s="55" t="str">
        <f t="shared" si="4"/>
        <v/>
      </c>
      <c r="N22" s="55"/>
      <c r="O22" s="63"/>
      <c r="P22" s="63"/>
      <c r="Q22" s="56" t="str">
        <f t="shared" si="5"/>
        <v/>
      </c>
      <c r="R22" s="58"/>
      <c r="S22" s="80" t="s">
        <v>104</v>
      </c>
      <c r="T22" s="81">
        <v>16</v>
      </c>
      <c r="W22" s="50"/>
      <c r="X22" s="73"/>
      <c r="Y22" s="73"/>
      <c r="Z22" s="73"/>
      <c r="AD22" s="39">
        <v>21</v>
      </c>
      <c r="AE22" s="39">
        <v>3650</v>
      </c>
      <c r="AF22" s="52">
        <v>3652.5</v>
      </c>
      <c r="AG22" s="39">
        <v>3655</v>
      </c>
      <c r="AH22" s="39">
        <v>3660</v>
      </c>
      <c r="AI22" s="39">
        <v>3665</v>
      </c>
      <c r="AJ22" s="39">
        <f t="shared" si="0"/>
        <v>3660</v>
      </c>
    </row>
    <row r="23" spans="1:36">
      <c r="A23" s="53" t="s">
        <v>93</v>
      </c>
      <c r="B23" s="99"/>
      <c r="C23" s="96"/>
      <c r="D23" s="96"/>
      <c r="E23" s="55"/>
      <c r="F23" s="64"/>
      <c r="G23" s="64"/>
      <c r="H23" s="55"/>
      <c r="I23" s="55"/>
      <c r="J23" s="54" t="str">
        <f t="shared" si="3"/>
        <v/>
      </c>
      <c r="K23" s="55"/>
      <c r="L23" s="55"/>
      <c r="M23" s="55" t="str">
        <f t="shared" si="4"/>
        <v/>
      </c>
      <c r="N23" s="55"/>
      <c r="O23" s="63"/>
      <c r="P23" s="63"/>
      <c r="Q23" s="56" t="str">
        <f t="shared" si="5"/>
        <v/>
      </c>
      <c r="R23" s="58"/>
      <c r="S23" s="82" t="s">
        <v>105</v>
      </c>
      <c r="T23" s="70">
        <v>65</v>
      </c>
      <c r="W23" s="50"/>
      <c r="X23" s="73"/>
      <c r="Y23" s="73"/>
      <c r="Z23" s="73"/>
      <c r="AD23" s="39">
        <v>22</v>
      </c>
      <c r="AE23" s="39">
        <v>3655</v>
      </c>
      <c r="AF23" s="52">
        <v>3657.5</v>
      </c>
      <c r="AG23" s="39">
        <v>3660</v>
      </c>
      <c r="AH23" s="39">
        <v>3665</v>
      </c>
      <c r="AI23" s="39">
        <v>3670</v>
      </c>
      <c r="AJ23" s="39">
        <f t="shared" si="0"/>
        <v>3665</v>
      </c>
    </row>
    <row r="24" spans="1:36">
      <c r="A24" s="53" t="s">
        <v>93</v>
      </c>
      <c r="B24" s="99"/>
      <c r="C24" s="96"/>
      <c r="D24" s="96"/>
      <c r="E24" s="55"/>
      <c r="F24" s="64"/>
      <c r="G24" s="64"/>
      <c r="H24" s="55"/>
      <c r="I24" s="55"/>
      <c r="J24" s="54" t="str">
        <f t="shared" si="3"/>
        <v/>
      </c>
      <c r="K24" s="55"/>
      <c r="L24" s="55"/>
      <c r="M24" s="55" t="str">
        <f t="shared" si="4"/>
        <v/>
      </c>
      <c r="N24" s="55"/>
      <c r="O24" s="63"/>
      <c r="P24" s="63"/>
      <c r="Q24" s="56" t="str">
        <f t="shared" si="5"/>
        <v/>
      </c>
      <c r="R24" s="58"/>
      <c r="S24" s="65" t="s">
        <v>106</v>
      </c>
      <c r="T24" s="81"/>
      <c r="X24" s="73"/>
      <c r="AA24" s="73"/>
      <c r="AD24" s="39">
        <v>23</v>
      </c>
      <c r="AE24" s="39">
        <v>3660</v>
      </c>
      <c r="AF24" s="52">
        <v>3662.5</v>
      </c>
      <c r="AG24" s="39">
        <v>3665</v>
      </c>
      <c r="AH24" s="39">
        <v>3670</v>
      </c>
      <c r="AI24" s="39">
        <v>3675</v>
      </c>
      <c r="AJ24" s="39">
        <f t="shared" si="0"/>
        <v>3670</v>
      </c>
    </row>
    <row r="25" spans="1:36">
      <c r="A25" s="53" t="s">
        <v>93</v>
      </c>
      <c r="B25" s="99"/>
      <c r="C25" s="96"/>
      <c r="D25" s="96"/>
      <c r="E25" s="55"/>
      <c r="F25" s="64"/>
      <c r="G25" s="64"/>
      <c r="H25" s="55"/>
      <c r="I25" s="55"/>
      <c r="J25" s="54" t="str">
        <f t="shared" si="3"/>
        <v/>
      </c>
      <c r="K25" s="55"/>
      <c r="L25" s="55"/>
      <c r="M25" s="55" t="str">
        <f t="shared" si="4"/>
        <v/>
      </c>
      <c r="N25" s="55"/>
      <c r="O25" s="63"/>
      <c r="P25" s="63"/>
      <c r="Q25" s="56" t="str">
        <f t="shared" si="5"/>
        <v/>
      </c>
      <c r="R25" s="58"/>
      <c r="S25" s="80" t="s">
        <v>104</v>
      </c>
      <c r="T25" s="81">
        <v>16</v>
      </c>
      <c r="W25" s="42"/>
      <c r="X25" s="42"/>
      <c r="Y25" s="41"/>
      <c r="Z25" s="42"/>
      <c r="AA25" s="42"/>
      <c r="AB25" s="41"/>
      <c r="AD25" s="39">
        <v>24</v>
      </c>
      <c r="AE25" s="39">
        <v>3665</v>
      </c>
      <c r="AF25" s="52">
        <v>3667.5</v>
      </c>
      <c r="AG25" s="39">
        <v>3670</v>
      </c>
      <c r="AH25" s="39">
        <v>3675</v>
      </c>
      <c r="AI25" s="39">
        <v>3680</v>
      </c>
      <c r="AJ25" s="39">
        <f t="shared" si="0"/>
        <v>3675</v>
      </c>
    </row>
    <row r="26" spans="1:36">
      <c r="A26" s="53" t="s">
        <v>93</v>
      </c>
      <c r="B26" s="99"/>
      <c r="C26" s="96"/>
      <c r="D26" s="96"/>
      <c r="E26" s="55"/>
      <c r="F26" s="64"/>
      <c r="G26" s="64"/>
      <c r="H26" s="55"/>
      <c r="I26" s="55"/>
      <c r="J26" s="54" t="str">
        <f t="shared" si="3"/>
        <v/>
      </c>
      <c r="K26" s="55"/>
      <c r="L26" s="55"/>
      <c r="M26" s="55" t="str">
        <f t="shared" si="4"/>
        <v/>
      </c>
      <c r="N26" s="55"/>
      <c r="O26" s="63"/>
      <c r="P26" s="63"/>
      <c r="Q26" s="56" t="str">
        <f t="shared" si="5"/>
        <v/>
      </c>
      <c r="R26" s="58"/>
      <c r="S26" s="82" t="s">
        <v>105</v>
      </c>
      <c r="T26" s="70">
        <v>120</v>
      </c>
      <c r="W26" s="50"/>
      <c r="X26" s="50"/>
      <c r="Y26" s="73"/>
      <c r="Z26" s="73"/>
      <c r="AA26" s="73"/>
      <c r="AB26" s="73"/>
      <c r="AD26" s="39">
        <v>25</v>
      </c>
      <c r="AE26" s="39">
        <v>3670</v>
      </c>
      <c r="AF26" s="52">
        <v>3672.5</v>
      </c>
      <c r="AG26" s="39">
        <v>3675</v>
      </c>
      <c r="AH26" s="39">
        <v>3680</v>
      </c>
      <c r="AJ26" s="39">
        <f t="shared" si="0"/>
        <v>3680</v>
      </c>
    </row>
    <row r="27" spans="1:36">
      <c r="A27" s="53" t="s">
        <v>93</v>
      </c>
      <c r="B27" s="99"/>
      <c r="C27" s="96"/>
      <c r="D27" s="96"/>
      <c r="E27" s="55"/>
      <c r="F27" s="64"/>
      <c r="G27" s="64"/>
      <c r="H27" s="55"/>
      <c r="I27" s="55"/>
      <c r="J27" s="54" t="str">
        <f t="shared" si="3"/>
        <v/>
      </c>
      <c r="K27" s="55"/>
      <c r="L27" s="55"/>
      <c r="M27" s="55" t="str">
        <f t="shared" si="4"/>
        <v/>
      </c>
      <c r="N27" s="55"/>
      <c r="O27" s="63"/>
      <c r="P27" s="63"/>
      <c r="Q27" s="56" t="str">
        <f t="shared" si="5"/>
        <v/>
      </c>
      <c r="R27" s="58"/>
      <c r="S27" s="65" t="s">
        <v>107</v>
      </c>
      <c r="T27" s="81"/>
      <c r="W27" s="50"/>
      <c r="X27" s="50"/>
      <c r="Y27" s="73"/>
      <c r="Z27" s="73"/>
      <c r="AA27" s="73"/>
      <c r="AB27" s="73"/>
      <c r="AD27" s="39">
        <v>26</v>
      </c>
      <c r="AE27" s="39">
        <v>3675</v>
      </c>
      <c r="AF27" s="52">
        <v>3677.5</v>
      </c>
      <c r="AG27" s="39">
        <v>3680</v>
      </c>
      <c r="AH27" s="39">
        <v>3685</v>
      </c>
      <c r="AJ27" s="39">
        <f t="shared" si="0"/>
        <v>3685</v>
      </c>
    </row>
    <row r="28" spans="1:36">
      <c r="A28" s="53" t="s">
        <v>93</v>
      </c>
      <c r="B28" s="99"/>
      <c r="C28" s="96"/>
      <c r="D28" s="96"/>
      <c r="E28" s="55"/>
      <c r="F28" s="64"/>
      <c r="G28" s="64"/>
      <c r="H28" s="55"/>
      <c r="I28" s="55"/>
      <c r="J28" s="54" t="str">
        <f t="shared" si="3"/>
        <v/>
      </c>
      <c r="K28" s="55"/>
      <c r="L28" s="55"/>
      <c r="M28" s="55" t="str">
        <f t="shared" si="4"/>
        <v/>
      </c>
      <c r="N28" s="55"/>
      <c r="O28" s="63"/>
      <c r="P28" s="63"/>
      <c r="Q28" s="56" t="str">
        <f t="shared" si="5"/>
        <v/>
      </c>
      <c r="R28" s="58"/>
      <c r="S28" s="80" t="s">
        <v>104</v>
      </c>
      <c r="T28" s="81">
        <v>13</v>
      </c>
      <c r="W28" s="50"/>
      <c r="X28" s="50"/>
      <c r="Y28" s="73"/>
      <c r="Z28" s="73"/>
      <c r="AA28" s="73"/>
      <c r="AB28" s="73"/>
      <c r="AD28" s="39">
        <v>27</v>
      </c>
      <c r="AE28" s="39">
        <v>3680</v>
      </c>
      <c r="AF28" s="52">
        <v>3682.5</v>
      </c>
      <c r="AG28" s="39">
        <v>3685</v>
      </c>
      <c r="AJ28" s="39">
        <f t="shared" si="0"/>
        <v>0</v>
      </c>
    </row>
    <row r="29" spans="1:36">
      <c r="A29" s="53" t="s">
        <v>93</v>
      </c>
      <c r="B29" s="99"/>
      <c r="C29" s="96"/>
      <c r="D29" s="96"/>
      <c r="E29" s="55"/>
      <c r="F29" s="64"/>
      <c r="G29" s="64"/>
      <c r="H29" s="55"/>
      <c r="I29" s="55"/>
      <c r="J29" s="54" t="str">
        <f t="shared" si="3"/>
        <v/>
      </c>
      <c r="K29" s="55"/>
      <c r="L29" s="55"/>
      <c r="M29" s="55" t="str">
        <f t="shared" si="4"/>
        <v/>
      </c>
      <c r="N29" s="55"/>
      <c r="O29" s="63"/>
      <c r="P29" s="63"/>
      <c r="Q29" s="56" t="str">
        <f t="shared" si="5"/>
        <v/>
      </c>
      <c r="R29" s="58"/>
      <c r="S29" s="82" t="s">
        <v>105</v>
      </c>
      <c r="T29" s="70">
        <v>9</v>
      </c>
      <c r="W29" s="50"/>
      <c r="X29" s="50"/>
      <c r="Y29" s="73"/>
      <c r="Z29" s="73"/>
      <c r="AA29" s="73"/>
      <c r="AB29" s="73"/>
      <c r="AD29" s="39">
        <v>28</v>
      </c>
      <c r="AE29" s="39">
        <v>3685</v>
      </c>
      <c r="AF29" s="52">
        <v>3687.5</v>
      </c>
      <c r="AG29" s="39">
        <v>3690</v>
      </c>
      <c r="AJ29" s="39">
        <f t="shared" si="0"/>
        <v>0</v>
      </c>
    </row>
    <row r="30" spans="1:36">
      <c r="A30" s="53" t="s">
        <v>93</v>
      </c>
      <c r="B30" s="99"/>
      <c r="C30" s="96"/>
      <c r="D30" s="96"/>
      <c r="E30" s="55"/>
      <c r="F30" s="64"/>
      <c r="G30" s="64"/>
      <c r="H30" s="55"/>
      <c r="I30" s="55"/>
      <c r="J30" s="54" t="str">
        <f t="shared" si="3"/>
        <v/>
      </c>
      <c r="K30" s="55"/>
      <c r="L30" s="55"/>
      <c r="M30" s="55" t="str">
        <f t="shared" si="4"/>
        <v/>
      </c>
      <c r="N30" s="55"/>
      <c r="O30" s="63"/>
      <c r="P30" s="63"/>
      <c r="Q30" s="56" t="str">
        <f t="shared" si="5"/>
        <v/>
      </c>
      <c r="R30" s="58"/>
      <c r="S30" s="65" t="s">
        <v>108</v>
      </c>
      <c r="T30" s="66"/>
      <c r="W30" s="50"/>
      <c r="X30" s="50"/>
      <c r="Y30" s="73"/>
      <c r="Z30" s="73"/>
      <c r="AA30" s="73"/>
      <c r="AB30" s="73"/>
      <c r="AD30" s="39">
        <v>29</v>
      </c>
      <c r="AE30" s="39">
        <v>3690</v>
      </c>
      <c r="AF30" s="52">
        <v>3692.5</v>
      </c>
      <c r="AJ30" s="39">
        <f t="shared" si="0"/>
        <v>0</v>
      </c>
    </row>
    <row r="31" spans="1:36">
      <c r="A31" s="53" t="s">
        <v>93</v>
      </c>
      <c r="B31" s="99"/>
      <c r="C31" s="96"/>
      <c r="D31" s="96"/>
      <c r="E31" s="55"/>
      <c r="F31" s="64"/>
      <c r="G31" s="64"/>
      <c r="H31" s="55"/>
      <c r="I31" s="55"/>
      <c r="J31" s="54" t="str">
        <f t="shared" si="3"/>
        <v/>
      </c>
      <c r="K31" s="55"/>
      <c r="L31" s="55"/>
      <c r="M31" s="55" t="str">
        <f t="shared" si="4"/>
        <v/>
      </c>
      <c r="N31" s="55"/>
      <c r="O31" s="63"/>
      <c r="P31" s="63"/>
      <c r="Q31" s="56" t="str">
        <f t="shared" si="5"/>
        <v/>
      </c>
      <c r="R31" s="58"/>
      <c r="S31" s="80" t="s">
        <v>104</v>
      </c>
      <c r="T31" s="81">
        <v>13</v>
      </c>
      <c r="W31" s="50"/>
      <c r="X31" s="50"/>
      <c r="Y31" s="72"/>
      <c r="Z31" s="72"/>
      <c r="AA31" s="72"/>
      <c r="AB31" s="73"/>
      <c r="AD31" s="39">
        <v>30</v>
      </c>
      <c r="AE31" s="39">
        <v>3695</v>
      </c>
      <c r="AF31" s="52"/>
      <c r="AJ31" s="39">
        <f t="shared" si="0"/>
        <v>0</v>
      </c>
    </row>
    <row r="32" spans="1:36">
      <c r="A32" s="53" t="s">
        <v>93</v>
      </c>
      <c r="B32" s="99"/>
      <c r="C32" s="96"/>
      <c r="D32" s="96"/>
      <c r="E32" s="55"/>
      <c r="F32" s="64"/>
      <c r="G32" s="64"/>
      <c r="H32" s="55"/>
      <c r="I32" s="55"/>
      <c r="J32" s="54" t="str">
        <f t="shared" si="3"/>
        <v/>
      </c>
      <c r="K32" s="55"/>
      <c r="L32" s="55"/>
      <c r="M32" s="55" t="str">
        <f t="shared" si="4"/>
        <v/>
      </c>
      <c r="N32" s="55"/>
      <c r="O32" s="63"/>
      <c r="P32" s="63"/>
      <c r="Q32" s="56" t="str">
        <f t="shared" si="5"/>
        <v/>
      </c>
      <c r="R32" s="58"/>
      <c r="S32" s="82" t="s">
        <v>105</v>
      </c>
      <c r="T32" s="70">
        <v>9</v>
      </c>
      <c r="W32" s="50"/>
      <c r="X32" s="50"/>
      <c r="Y32" s="72"/>
      <c r="Z32" s="72"/>
      <c r="AA32" s="72"/>
      <c r="AB32" s="73"/>
      <c r="AF32" s="52"/>
    </row>
    <row r="33" spans="1:36">
      <c r="A33" s="53" t="s">
        <v>93</v>
      </c>
      <c r="B33" s="99"/>
      <c r="C33" s="96"/>
      <c r="D33" s="96"/>
      <c r="E33" s="55"/>
      <c r="F33" s="64"/>
      <c r="G33" s="64"/>
      <c r="H33" s="55"/>
      <c r="I33" s="55"/>
      <c r="J33" s="54" t="str">
        <f t="shared" si="3"/>
        <v/>
      </c>
      <c r="K33" s="55"/>
      <c r="L33" s="55"/>
      <c r="M33" s="55" t="str">
        <f t="shared" si="4"/>
        <v/>
      </c>
      <c r="N33" s="55"/>
      <c r="O33" s="63"/>
      <c r="P33" s="63"/>
      <c r="Q33" s="56" t="str">
        <f t="shared" si="5"/>
        <v/>
      </c>
      <c r="R33" s="58"/>
      <c r="S33" s="65" t="s">
        <v>109</v>
      </c>
      <c r="T33" s="66"/>
      <c r="AJ33" s="39" t="b">
        <f>ISERROR(VLOOKUP($T$4,AJ3:AJ31,1,0))</f>
        <v>0</v>
      </c>
    </row>
    <row r="34" spans="1:36">
      <c r="A34" s="53" t="s">
        <v>93</v>
      </c>
      <c r="B34" s="99"/>
      <c r="C34" s="96"/>
      <c r="D34" s="96"/>
      <c r="E34" s="55"/>
      <c r="F34" s="64"/>
      <c r="G34" s="64"/>
      <c r="H34" s="55"/>
      <c r="I34" s="55"/>
      <c r="J34" s="54" t="str">
        <f t="shared" si="3"/>
        <v/>
      </c>
      <c r="K34" s="55"/>
      <c r="L34" s="55"/>
      <c r="M34" s="55" t="str">
        <f t="shared" si="4"/>
        <v/>
      </c>
      <c r="N34" s="55"/>
      <c r="O34" s="63"/>
      <c r="P34" s="63"/>
      <c r="Q34" s="56" t="str">
        <f t="shared" si="5"/>
        <v/>
      </c>
      <c r="R34" s="58"/>
      <c r="S34" s="80" t="s">
        <v>104</v>
      </c>
      <c r="T34" s="81">
        <v>15</v>
      </c>
      <c r="AE34" s="60"/>
    </row>
    <row r="35" spans="1:36">
      <c r="A35" s="53" t="s">
        <v>93</v>
      </c>
      <c r="B35" s="99"/>
      <c r="C35" s="96"/>
      <c r="D35" s="96"/>
      <c r="E35" s="55"/>
      <c r="F35" s="64"/>
      <c r="G35" s="64"/>
      <c r="H35" s="55"/>
      <c r="I35" s="55"/>
      <c r="J35" s="54" t="str">
        <f t="shared" si="3"/>
        <v/>
      </c>
      <c r="K35" s="55"/>
      <c r="L35" s="55"/>
      <c r="M35" s="55" t="str">
        <f t="shared" si="4"/>
        <v/>
      </c>
      <c r="N35" s="55"/>
      <c r="O35" s="63"/>
      <c r="P35" s="63"/>
      <c r="Q35" s="56" t="str">
        <f t="shared" si="5"/>
        <v/>
      </c>
      <c r="R35" s="58"/>
      <c r="S35" s="82" t="s">
        <v>105</v>
      </c>
      <c r="T35" s="70">
        <v>7</v>
      </c>
    </row>
    <row r="36" spans="1:36">
      <c r="A36" s="53" t="s">
        <v>93</v>
      </c>
      <c r="B36" s="99"/>
      <c r="C36" s="96"/>
      <c r="D36" s="96"/>
      <c r="E36" s="55"/>
      <c r="F36" s="64"/>
      <c r="G36" s="64"/>
      <c r="H36" s="55"/>
      <c r="I36" s="55"/>
      <c r="J36" s="54" t="str">
        <f t="shared" si="3"/>
        <v/>
      </c>
      <c r="K36" s="55"/>
      <c r="L36" s="55"/>
      <c r="M36" s="55" t="str">
        <f t="shared" si="4"/>
        <v/>
      </c>
      <c r="N36" s="55"/>
      <c r="O36" s="63"/>
      <c r="P36" s="63"/>
      <c r="Q36" s="56" t="str">
        <f t="shared" si="5"/>
        <v/>
      </c>
      <c r="R36" s="58"/>
      <c r="S36" s="83"/>
      <c r="T36" s="84"/>
    </row>
    <row r="37" spans="1:36">
      <c r="A37" s="53" t="s">
        <v>93</v>
      </c>
      <c r="B37" s="99"/>
      <c r="C37" s="96"/>
      <c r="D37" s="96"/>
      <c r="E37" s="55"/>
      <c r="F37" s="64"/>
      <c r="G37" s="64"/>
      <c r="H37" s="55"/>
      <c r="I37" s="55"/>
      <c r="J37" s="54" t="str">
        <f t="shared" si="3"/>
        <v/>
      </c>
      <c r="K37" s="55"/>
      <c r="L37" s="55"/>
      <c r="M37" s="55" t="str">
        <f t="shared" si="4"/>
        <v/>
      </c>
      <c r="N37" s="55"/>
      <c r="O37" s="63"/>
      <c r="P37" s="63"/>
      <c r="Q37" s="56" t="str">
        <f t="shared" si="5"/>
        <v/>
      </c>
      <c r="R37" s="58"/>
      <c r="S37" s="85" t="s">
        <v>110</v>
      </c>
      <c r="T37" s="85"/>
    </row>
    <row r="38" spans="1:36">
      <c r="A38" s="53" t="s">
        <v>93</v>
      </c>
      <c r="B38" s="99"/>
      <c r="C38" s="96"/>
      <c r="D38" s="96"/>
      <c r="E38" s="55"/>
      <c r="F38" s="64"/>
      <c r="G38" s="64"/>
      <c r="H38" s="55"/>
      <c r="I38" s="55"/>
      <c r="J38" s="54" t="str">
        <f t="shared" si="3"/>
        <v/>
      </c>
      <c r="K38" s="55"/>
      <c r="L38" s="55"/>
      <c r="M38" s="55" t="str">
        <f t="shared" si="4"/>
        <v/>
      </c>
      <c r="N38" s="55"/>
      <c r="O38" s="63"/>
      <c r="P38" s="63"/>
      <c r="Q38" s="56" t="str">
        <f t="shared" si="5"/>
        <v/>
      </c>
      <c r="R38" s="58"/>
      <c r="S38" s="86" t="s">
        <v>95</v>
      </c>
      <c r="T38" s="86"/>
    </row>
    <row r="39" spans="1:36">
      <c r="A39" s="53" t="s">
        <v>93</v>
      </c>
      <c r="B39" s="99"/>
      <c r="C39" s="96"/>
      <c r="D39" s="96"/>
      <c r="E39" s="55"/>
      <c r="F39" s="64"/>
      <c r="G39" s="64"/>
      <c r="H39" s="55"/>
      <c r="I39" s="55"/>
      <c r="J39" s="54" t="str">
        <f t="shared" si="3"/>
        <v/>
      </c>
      <c r="K39" s="55"/>
      <c r="L39" s="55"/>
      <c r="M39" s="55" t="str">
        <f t="shared" si="4"/>
        <v/>
      </c>
      <c r="N39" s="55"/>
      <c r="O39" s="63"/>
      <c r="P39" s="63"/>
      <c r="Q39" s="56" t="str">
        <f t="shared" si="5"/>
        <v/>
      </c>
      <c r="R39" s="58"/>
      <c r="S39" s="87" t="s">
        <v>111</v>
      </c>
      <c r="T39" s="88">
        <v>55</v>
      </c>
    </row>
    <row r="40" spans="1:36">
      <c r="A40" s="53" t="s">
        <v>93</v>
      </c>
      <c r="B40" s="99"/>
      <c r="C40" s="96"/>
      <c r="D40" s="96"/>
      <c r="E40" s="55"/>
      <c r="F40" s="64"/>
      <c r="G40" s="64"/>
      <c r="H40" s="55"/>
      <c r="I40" s="55"/>
      <c r="J40" s="54" t="str">
        <f t="shared" si="3"/>
        <v/>
      </c>
      <c r="K40" s="55"/>
      <c r="L40" s="55"/>
      <c r="M40" s="55" t="str">
        <f t="shared" si="4"/>
        <v/>
      </c>
      <c r="N40" s="55"/>
      <c r="O40" s="63"/>
      <c r="P40" s="63"/>
      <c r="Q40" s="56" t="str">
        <f t="shared" si="5"/>
        <v/>
      </c>
      <c r="R40" s="58"/>
      <c r="S40" s="89" t="s">
        <v>112</v>
      </c>
      <c r="T40" s="75">
        <v>17</v>
      </c>
    </row>
    <row r="41" spans="1:36">
      <c r="A41" s="53" t="s">
        <v>93</v>
      </c>
      <c r="B41" s="99"/>
      <c r="C41" s="96"/>
      <c r="D41" s="96"/>
      <c r="E41" s="55"/>
      <c r="F41" s="64"/>
      <c r="G41" s="64"/>
      <c r="H41" s="55"/>
      <c r="I41" s="55"/>
      <c r="J41" s="54" t="str">
        <f t="shared" si="3"/>
        <v/>
      </c>
      <c r="K41" s="55"/>
      <c r="L41" s="55"/>
      <c r="M41" s="55" t="str">
        <f t="shared" si="4"/>
        <v/>
      </c>
      <c r="N41" s="55"/>
      <c r="O41" s="63"/>
      <c r="P41" s="63"/>
      <c r="Q41" s="56" t="str">
        <f t="shared" si="5"/>
        <v/>
      </c>
      <c r="R41" s="58"/>
      <c r="S41" s="89" t="s">
        <v>113</v>
      </c>
      <c r="T41" s="75">
        <v>12</v>
      </c>
    </row>
    <row r="42" spans="1:36">
      <c r="A42" s="53" t="s">
        <v>93</v>
      </c>
      <c r="B42" s="99"/>
      <c r="C42" s="96"/>
      <c r="D42" s="96"/>
      <c r="E42" s="55"/>
      <c r="F42" s="64"/>
      <c r="G42" s="64"/>
      <c r="H42" s="55"/>
      <c r="I42" s="55"/>
      <c r="J42" s="54" t="str">
        <f t="shared" si="3"/>
        <v/>
      </c>
      <c r="K42" s="55"/>
      <c r="L42" s="55"/>
      <c r="M42" s="55" t="str">
        <f t="shared" si="4"/>
        <v/>
      </c>
      <c r="N42" s="55"/>
      <c r="O42" s="63"/>
      <c r="P42" s="63"/>
      <c r="Q42" s="56" t="str">
        <f t="shared" si="5"/>
        <v/>
      </c>
      <c r="R42" s="58"/>
      <c r="S42" s="89" t="s">
        <v>114</v>
      </c>
      <c r="T42" s="75">
        <v>17</v>
      </c>
    </row>
    <row r="43" spans="1:36">
      <c r="A43" s="53" t="s">
        <v>93</v>
      </c>
      <c r="B43" s="99"/>
      <c r="C43" s="96"/>
      <c r="D43" s="96"/>
      <c r="E43" s="55"/>
      <c r="F43" s="64"/>
      <c r="G43" s="64"/>
      <c r="H43" s="55"/>
      <c r="I43" s="55"/>
      <c r="J43" s="54" t="str">
        <f t="shared" si="3"/>
        <v/>
      </c>
      <c r="K43" s="55"/>
      <c r="L43" s="55"/>
      <c r="M43" s="55" t="str">
        <f t="shared" si="4"/>
        <v/>
      </c>
      <c r="N43" s="55"/>
      <c r="O43" s="63"/>
      <c r="P43" s="63"/>
      <c r="Q43" s="56" t="str">
        <f t="shared" si="5"/>
        <v/>
      </c>
      <c r="R43" s="58"/>
      <c r="S43" s="71" t="s">
        <v>101</v>
      </c>
      <c r="T43" s="90"/>
    </row>
    <row r="44" spans="1:36">
      <c r="A44" s="53" t="s">
        <v>93</v>
      </c>
      <c r="B44" s="99"/>
      <c r="C44" s="96"/>
      <c r="D44" s="96"/>
      <c r="E44" s="55"/>
      <c r="F44" s="64"/>
      <c r="G44" s="64"/>
      <c r="H44" s="55"/>
      <c r="I44" s="55"/>
      <c r="J44" s="54" t="str">
        <f t="shared" si="3"/>
        <v/>
      </c>
      <c r="K44" s="55"/>
      <c r="L44" s="55"/>
      <c r="M44" s="55" t="str">
        <f t="shared" si="4"/>
        <v/>
      </c>
      <c r="N44" s="55"/>
      <c r="O44" s="63"/>
      <c r="P44" s="63"/>
      <c r="Q44" s="56" t="str">
        <f t="shared" si="5"/>
        <v/>
      </c>
      <c r="R44" s="58"/>
      <c r="S44" s="87" t="s">
        <v>111</v>
      </c>
      <c r="T44" s="88">
        <v>0</v>
      </c>
    </row>
    <row r="45" spans="1:36">
      <c r="A45" s="53" t="s">
        <v>93</v>
      </c>
      <c r="B45" s="99"/>
      <c r="C45" s="96"/>
      <c r="D45" s="96"/>
      <c r="E45" s="55"/>
      <c r="F45" s="64"/>
      <c r="G45" s="64"/>
      <c r="H45" s="55"/>
      <c r="I45" s="55"/>
      <c r="J45" s="54" t="str">
        <f t="shared" si="3"/>
        <v/>
      </c>
      <c r="K45" s="55"/>
      <c r="L45" s="55"/>
      <c r="M45" s="55" t="str">
        <f t="shared" si="4"/>
        <v/>
      </c>
      <c r="N45" s="55"/>
      <c r="O45" s="63"/>
      <c r="P45" s="63"/>
      <c r="Q45" s="56" t="str">
        <f t="shared" si="5"/>
        <v/>
      </c>
      <c r="R45" s="58"/>
      <c r="S45" s="89" t="s">
        <v>112</v>
      </c>
      <c r="T45" s="75">
        <v>0</v>
      </c>
    </row>
    <row r="46" spans="1:36">
      <c r="A46" s="53" t="s">
        <v>93</v>
      </c>
      <c r="B46" s="99"/>
      <c r="C46" s="96"/>
      <c r="D46" s="96"/>
      <c r="E46" s="55"/>
      <c r="F46" s="64"/>
      <c r="G46" s="64"/>
      <c r="H46" s="55"/>
      <c r="I46" s="55"/>
      <c r="J46" s="54" t="str">
        <f t="shared" si="3"/>
        <v/>
      </c>
      <c r="K46" s="55"/>
      <c r="L46" s="55"/>
      <c r="M46" s="55" t="str">
        <f t="shared" si="4"/>
        <v/>
      </c>
      <c r="N46" s="55"/>
      <c r="O46" s="63"/>
      <c r="P46" s="63"/>
      <c r="Q46" s="56" t="str">
        <f t="shared" si="5"/>
        <v/>
      </c>
      <c r="R46" s="58"/>
      <c r="S46" s="89" t="s">
        <v>113</v>
      </c>
      <c r="T46" s="75">
        <v>0</v>
      </c>
    </row>
    <row r="47" spans="1:36">
      <c r="A47" s="53" t="s">
        <v>93</v>
      </c>
      <c r="B47" s="99"/>
      <c r="C47" s="96"/>
      <c r="D47" s="96"/>
      <c r="E47" s="55"/>
      <c r="F47" s="64"/>
      <c r="G47" s="64"/>
      <c r="H47" s="55"/>
      <c r="I47" s="55"/>
      <c r="J47" s="54" t="str">
        <f t="shared" si="3"/>
        <v/>
      </c>
      <c r="K47" s="55"/>
      <c r="L47" s="55"/>
      <c r="M47" s="55" t="str">
        <f t="shared" si="4"/>
        <v/>
      </c>
      <c r="N47" s="55"/>
      <c r="O47" s="63"/>
      <c r="P47" s="63"/>
      <c r="Q47" s="56" t="str">
        <f t="shared" si="5"/>
        <v/>
      </c>
      <c r="R47" s="58"/>
      <c r="S47" s="91" t="s">
        <v>114</v>
      </c>
      <c r="T47" s="77">
        <v>0</v>
      </c>
    </row>
    <row r="48" spans="1:36">
      <c r="A48" s="53" t="s">
        <v>93</v>
      </c>
      <c r="B48" s="99"/>
      <c r="C48" s="96"/>
      <c r="D48" s="96"/>
      <c r="E48" s="55"/>
      <c r="F48" s="64"/>
      <c r="G48" s="64"/>
      <c r="H48" s="55"/>
      <c r="I48" s="55"/>
      <c r="J48" s="54" t="str">
        <f t="shared" si="3"/>
        <v/>
      </c>
      <c r="K48" s="55"/>
      <c r="L48" s="55"/>
      <c r="M48" s="55" t="str">
        <f t="shared" si="4"/>
        <v/>
      </c>
      <c r="N48" s="55"/>
      <c r="O48" s="63"/>
      <c r="P48" s="63"/>
      <c r="Q48" s="56" t="str">
        <f t="shared" si="5"/>
        <v/>
      </c>
      <c r="R48" s="58"/>
      <c r="S48" s="92"/>
      <c r="T48" s="93"/>
    </row>
    <row r="49" spans="1:20">
      <c r="A49" s="53" t="s">
        <v>93</v>
      </c>
      <c r="B49" s="99"/>
      <c r="C49" s="96"/>
      <c r="D49" s="96"/>
      <c r="E49" s="55"/>
      <c r="F49" s="64"/>
      <c r="G49" s="64"/>
      <c r="H49" s="55"/>
      <c r="I49" s="55"/>
      <c r="J49" s="54" t="str">
        <f t="shared" si="3"/>
        <v/>
      </c>
      <c r="K49" s="55"/>
      <c r="L49" s="55"/>
      <c r="M49" s="55" t="str">
        <f t="shared" si="4"/>
        <v/>
      </c>
      <c r="N49" s="55"/>
      <c r="O49" s="63"/>
      <c r="P49" s="63"/>
      <c r="Q49" s="56" t="str">
        <f t="shared" si="5"/>
        <v/>
      </c>
      <c r="R49" s="58"/>
      <c r="S49" s="92"/>
      <c r="T49" s="93"/>
    </row>
    <row r="50" spans="1:20">
      <c r="A50" s="53" t="s">
        <v>93</v>
      </c>
      <c r="B50" s="99"/>
      <c r="C50" s="96"/>
      <c r="D50" s="96"/>
      <c r="E50" s="55"/>
      <c r="F50" s="64"/>
      <c r="G50" s="64"/>
      <c r="H50" s="55"/>
      <c r="I50" s="55"/>
      <c r="J50" s="54" t="str">
        <f t="shared" si="3"/>
        <v/>
      </c>
      <c r="K50" s="55"/>
      <c r="L50" s="55"/>
      <c r="M50" s="55" t="str">
        <f t="shared" si="4"/>
        <v/>
      </c>
      <c r="N50" s="55"/>
      <c r="O50" s="63"/>
      <c r="P50" s="63"/>
      <c r="Q50" s="56" t="str">
        <f t="shared" si="5"/>
        <v/>
      </c>
      <c r="R50" s="58"/>
      <c r="S50" s="92"/>
      <c r="T50" s="93"/>
    </row>
    <row r="51" spans="1:20">
      <c r="A51" s="53" t="s">
        <v>93</v>
      </c>
      <c r="B51" s="99"/>
      <c r="C51" s="96"/>
      <c r="D51" s="96"/>
      <c r="E51" s="55"/>
      <c r="F51" s="64"/>
      <c r="G51" s="64"/>
      <c r="H51" s="55"/>
      <c r="I51" s="55"/>
      <c r="J51" s="54" t="str">
        <f t="shared" si="3"/>
        <v/>
      </c>
      <c r="K51" s="55"/>
      <c r="L51" s="55"/>
      <c r="M51" s="55" t="str">
        <f t="shared" si="4"/>
        <v/>
      </c>
      <c r="N51" s="55"/>
      <c r="O51" s="63"/>
      <c r="P51" s="63"/>
      <c r="Q51" s="56" t="str">
        <f t="shared" si="5"/>
        <v/>
      </c>
      <c r="R51" s="57"/>
      <c r="S51" s="92"/>
      <c r="T51" s="93"/>
    </row>
    <row r="52" spans="1:20">
      <c r="A52" s="53" t="s">
        <v>93</v>
      </c>
      <c r="B52" s="99"/>
      <c r="C52" s="96"/>
      <c r="D52" s="96"/>
      <c r="E52" s="55"/>
      <c r="F52" s="64"/>
      <c r="G52" s="64"/>
      <c r="H52" s="55"/>
      <c r="I52" s="55"/>
      <c r="J52" s="54" t="str">
        <f t="shared" si="3"/>
        <v/>
      </c>
      <c r="K52" s="55"/>
      <c r="L52" s="55"/>
      <c r="M52" s="55" t="str">
        <f t="shared" si="4"/>
        <v/>
      </c>
      <c r="N52" s="55"/>
      <c r="O52" s="63"/>
      <c r="P52" s="63"/>
      <c r="Q52" s="56" t="str">
        <f t="shared" si="5"/>
        <v/>
      </c>
      <c r="R52" s="57"/>
      <c r="S52" s="92"/>
      <c r="T52" s="93"/>
    </row>
    <row r="53" spans="1:20">
      <c r="A53" s="53" t="s">
        <v>93</v>
      </c>
      <c r="B53" s="99"/>
      <c r="C53" s="96"/>
      <c r="D53" s="96"/>
      <c r="E53" s="55"/>
      <c r="F53" s="64"/>
      <c r="G53" s="64"/>
      <c r="H53" s="55"/>
      <c r="I53" s="55"/>
      <c r="J53" s="54" t="str">
        <f t="shared" si="3"/>
        <v/>
      </c>
      <c r="K53" s="55"/>
      <c r="L53" s="55"/>
      <c r="M53" s="55" t="str">
        <f t="shared" si="4"/>
        <v/>
      </c>
      <c r="N53" s="55"/>
      <c r="O53" s="63"/>
      <c r="P53" s="63"/>
      <c r="Q53" s="56" t="str">
        <f t="shared" si="5"/>
        <v/>
      </c>
      <c r="R53" s="57"/>
      <c r="S53" s="92"/>
      <c r="T53" s="93"/>
    </row>
    <row r="54" spans="1:20">
      <c r="A54" s="53" t="s">
        <v>93</v>
      </c>
      <c r="B54" s="99"/>
      <c r="C54" s="96"/>
      <c r="D54" s="96"/>
      <c r="E54" s="55"/>
      <c r="F54" s="64"/>
      <c r="G54" s="64"/>
      <c r="H54" s="55"/>
      <c r="I54" s="55"/>
      <c r="J54" s="54" t="str">
        <f t="shared" si="3"/>
        <v/>
      </c>
      <c r="K54" s="55"/>
      <c r="L54" s="55"/>
      <c r="M54" s="55" t="str">
        <f t="shared" si="4"/>
        <v/>
      </c>
      <c r="N54" s="55"/>
      <c r="O54" s="63"/>
      <c r="P54" s="63"/>
      <c r="Q54" s="56" t="str">
        <f t="shared" si="5"/>
        <v/>
      </c>
      <c r="R54" s="57"/>
      <c r="S54" s="92"/>
      <c r="T54" s="93"/>
    </row>
    <row r="55" spans="1:20">
      <c r="A55" s="53" t="s">
        <v>93</v>
      </c>
      <c r="B55" s="99"/>
      <c r="C55" s="96"/>
      <c r="D55" s="96"/>
      <c r="E55" s="55"/>
      <c r="F55" s="64"/>
      <c r="G55" s="64"/>
      <c r="H55" s="55"/>
      <c r="I55" s="55"/>
      <c r="J55" s="54" t="str">
        <f t="shared" si="3"/>
        <v/>
      </c>
      <c r="K55" s="55"/>
      <c r="L55" s="55"/>
      <c r="M55" s="55" t="str">
        <f t="shared" si="4"/>
        <v/>
      </c>
      <c r="N55" s="55"/>
      <c r="O55" s="63"/>
      <c r="P55" s="63"/>
      <c r="Q55" s="56" t="str">
        <f t="shared" si="5"/>
        <v/>
      </c>
      <c r="R55" s="57"/>
      <c r="S55" s="92"/>
      <c r="T55" s="93"/>
    </row>
    <row r="56" spans="1:20">
      <c r="A56" s="53" t="s">
        <v>93</v>
      </c>
      <c r="B56" s="99"/>
      <c r="C56" s="96"/>
      <c r="D56" s="96"/>
      <c r="E56" s="55"/>
      <c r="F56" s="64"/>
      <c r="G56" s="64"/>
      <c r="H56" s="55"/>
      <c r="I56" s="55"/>
      <c r="J56" s="54" t="str">
        <f t="shared" si="3"/>
        <v/>
      </c>
      <c r="K56" s="55"/>
      <c r="L56" s="55"/>
      <c r="M56" s="55" t="str">
        <f t="shared" si="4"/>
        <v/>
      </c>
      <c r="N56" s="55"/>
      <c r="O56" s="63"/>
      <c r="P56" s="63"/>
      <c r="Q56" s="56" t="str">
        <f t="shared" si="5"/>
        <v/>
      </c>
      <c r="R56" s="57"/>
      <c r="S56" s="92"/>
      <c r="T56" s="93"/>
    </row>
    <row r="57" spans="1:20">
      <c r="A57" s="53" t="s">
        <v>93</v>
      </c>
      <c r="B57" s="99"/>
      <c r="C57" s="96"/>
      <c r="D57" s="96"/>
      <c r="E57" s="55"/>
      <c r="F57" s="64"/>
      <c r="G57" s="64"/>
      <c r="H57" s="55"/>
      <c r="I57" s="55"/>
      <c r="J57" s="54" t="str">
        <f t="shared" si="3"/>
        <v/>
      </c>
      <c r="K57" s="55"/>
      <c r="L57" s="55"/>
      <c r="M57" s="55" t="str">
        <f t="shared" si="4"/>
        <v/>
      </c>
      <c r="N57" s="55"/>
      <c r="O57" s="63"/>
      <c r="P57" s="63"/>
      <c r="Q57" s="56" t="str">
        <f t="shared" si="5"/>
        <v/>
      </c>
      <c r="R57" s="57"/>
      <c r="S57" s="92"/>
      <c r="T57" s="93"/>
    </row>
    <row r="58" spans="1:20">
      <c r="A58" s="53" t="s">
        <v>93</v>
      </c>
      <c r="B58" s="99"/>
      <c r="C58" s="96"/>
      <c r="D58" s="96"/>
      <c r="E58" s="55"/>
      <c r="F58" s="64"/>
      <c r="G58" s="64"/>
      <c r="H58" s="55"/>
      <c r="I58" s="55"/>
      <c r="J58" s="54" t="str">
        <f t="shared" si="3"/>
        <v/>
      </c>
      <c r="K58" s="55"/>
      <c r="L58" s="55"/>
      <c r="M58" s="55" t="str">
        <f t="shared" si="4"/>
        <v/>
      </c>
      <c r="N58" s="55"/>
      <c r="O58" s="63"/>
      <c r="P58" s="63"/>
      <c r="Q58" s="56" t="str">
        <f t="shared" si="5"/>
        <v/>
      </c>
      <c r="R58" s="57"/>
      <c r="S58" s="92"/>
      <c r="T58" s="93"/>
    </row>
    <row r="59" spans="1:20">
      <c r="A59" s="53" t="s">
        <v>93</v>
      </c>
      <c r="B59" s="99"/>
      <c r="C59" s="96"/>
      <c r="D59" s="96"/>
      <c r="E59" s="55"/>
      <c r="F59" s="64"/>
      <c r="G59" s="64"/>
      <c r="H59" s="55"/>
      <c r="I59" s="55"/>
      <c r="J59" s="54" t="str">
        <f t="shared" si="3"/>
        <v/>
      </c>
      <c r="K59" s="55"/>
      <c r="L59" s="55"/>
      <c r="M59" s="55" t="str">
        <f t="shared" si="4"/>
        <v/>
      </c>
      <c r="N59" s="55"/>
      <c r="O59" s="63"/>
      <c r="P59" s="63"/>
      <c r="Q59" s="56" t="str">
        <f t="shared" si="5"/>
        <v/>
      </c>
      <c r="R59" s="57"/>
      <c r="S59" s="92"/>
      <c r="T59" s="93"/>
    </row>
    <row r="60" spans="1:20">
      <c r="A60" s="53" t="s">
        <v>93</v>
      </c>
      <c r="B60" s="99"/>
      <c r="C60" s="96"/>
      <c r="D60" s="96"/>
      <c r="E60" s="55"/>
      <c r="F60" s="64"/>
      <c r="G60" s="64"/>
      <c r="H60" s="55"/>
      <c r="I60" s="55"/>
      <c r="J60" s="54" t="str">
        <f t="shared" si="3"/>
        <v/>
      </c>
      <c r="K60" s="55"/>
      <c r="L60" s="55"/>
      <c r="M60" s="55" t="str">
        <f t="shared" si="4"/>
        <v/>
      </c>
      <c r="N60" s="55"/>
      <c r="O60" s="63"/>
      <c r="P60" s="63"/>
      <c r="Q60" s="56" t="str">
        <f t="shared" si="5"/>
        <v/>
      </c>
      <c r="R60" s="57"/>
      <c r="S60" s="92"/>
      <c r="T60" s="93"/>
    </row>
    <row r="61" spans="1:20">
      <c r="A61" s="53" t="s">
        <v>93</v>
      </c>
      <c r="B61" s="99"/>
      <c r="C61" s="96"/>
      <c r="D61" s="96"/>
      <c r="E61" s="55"/>
      <c r="F61" s="64"/>
      <c r="G61" s="64"/>
      <c r="H61" s="55"/>
      <c r="I61" s="55"/>
      <c r="J61" s="54" t="str">
        <f t="shared" si="3"/>
        <v/>
      </c>
      <c r="K61" s="55"/>
      <c r="L61" s="55"/>
      <c r="M61" s="55" t="str">
        <f t="shared" si="4"/>
        <v/>
      </c>
      <c r="N61" s="55"/>
      <c r="O61" s="63"/>
      <c r="P61" s="63"/>
      <c r="Q61" s="56" t="str">
        <f t="shared" si="5"/>
        <v/>
      </c>
      <c r="R61" s="57"/>
      <c r="S61" s="92"/>
      <c r="T61" s="93"/>
    </row>
    <row r="62" spans="1:20">
      <c r="A62" s="53" t="s">
        <v>93</v>
      </c>
      <c r="B62" s="99"/>
      <c r="C62" s="96"/>
      <c r="D62" s="96"/>
      <c r="E62" s="55"/>
      <c r="F62" s="64"/>
      <c r="G62" s="64"/>
      <c r="H62" s="55"/>
      <c r="I62" s="55"/>
      <c r="J62" s="54" t="str">
        <f t="shared" si="3"/>
        <v/>
      </c>
      <c r="K62" s="55"/>
      <c r="L62" s="55"/>
      <c r="M62" s="55" t="str">
        <f t="shared" si="4"/>
        <v/>
      </c>
      <c r="N62" s="55"/>
      <c r="O62" s="63"/>
      <c r="P62" s="63"/>
      <c r="Q62" s="56" t="str">
        <f t="shared" si="5"/>
        <v/>
      </c>
      <c r="R62" s="57"/>
      <c r="S62" s="92"/>
      <c r="T62" s="93"/>
    </row>
    <row r="63" spans="1:20">
      <c r="A63" s="53" t="s">
        <v>93</v>
      </c>
      <c r="B63" s="99"/>
      <c r="C63" s="96"/>
      <c r="D63" s="96"/>
      <c r="E63" s="55"/>
      <c r="F63" s="64"/>
      <c r="G63" s="64"/>
      <c r="H63" s="55"/>
      <c r="I63" s="55"/>
      <c r="J63" s="54" t="str">
        <f t="shared" si="3"/>
        <v/>
      </c>
      <c r="K63" s="55"/>
      <c r="L63" s="55"/>
      <c r="M63" s="55" t="str">
        <f t="shared" si="4"/>
        <v/>
      </c>
      <c r="N63" s="55"/>
      <c r="O63" s="63"/>
      <c r="P63" s="63"/>
      <c r="Q63" s="56" t="str">
        <f t="shared" si="5"/>
        <v/>
      </c>
      <c r="R63" s="57"/>
      <c r="S63" s="92"/>
      <c r="T63" s="93"/>
    </row>
    <row r="64" spans="1:20">
      <c r="A64" s="53" t="s">
        <v>93</v>
      </c>
      <c r="B64" s="99"/>
      <c r="C64" s="96"/>
      <c r="D64" s="96"/>
      <c r="E64" s="55"/>
      <c r="F64" s="64"/>
      <c r="G64" s="64"/>
      <c r="H64" s="55"/>
      <c r="I64" s="55"/>
      <c r="J64" s="54" t="str">
        <f t="shared" si="3"/>
        <v/>
      </c>
      <c r="K64" s="55"/>
      <c r="L64" s="55"/>
      <c r="M64" s="55" t="str">
        <f t="shared" si="4"/>
        <v/>
      </c>
      <c r="N64" s="55"/>
      <c r="O64" s="63"/>
      <c r="P64" s="63"/>
      <c r="Q64" s="56" t="str">
        <f t="shared" si="5"/>
        <v/>
      </c>
      <c r="R64" s="57"/>
      <c r="S64" s="92"/>
      <c r="T64" s="93"/>
    </row>
    <row r="65" spans="1:20">
      <c r="A65" s="53" t="s">
        <v>93</v>
      </c>
      <c r="B65" s="99"/>
      <c r="C65" s="96"/>
      <c r="D65" s="96"/>
      <c r="E65" s="55"/>
      <c r="F65" s="64"/>
      <c r="G65" s="64"/>
      <c r="H65" s="55"/>
      <c r="I65" s="55"/>
      <c r="J65" s="54" t="str">
        <f t="shared" si="3"/>
        <v/>
      </c>
      <c r="K65" s="55"/>
      <c r="L65" s="55"/>
      <c r="M65" s="55" t="str">
        <f t="shared" si="4"/>
        <v/>
      </c>
      <c r="N65" s="55"/>
      <c r="O65" s="63"/>
      <c r="P65" s="63"/>
      <c r="Q65" s="56" t="str">
        <f t="shared" si="5"/>
        <v/>
      </c>
      <c r="R65" s="57"/>
      <c r="S65" s="92"/>
      <c r="T65" s="93"/>
    </row>
    <row r="66" spans="1:20">
      <c r="A66" s="53" t="s">
        <v>93</v>
      </c>
      <c r="B66" s="99"/>
      <c r="C66" s="96"/>
      <c r="D66" s="96"/>
      <c r="E66" s="55"/>
      <c r="F66" s="64"/>
      <c r="G66" s="64"/>
      <c r="H66" s="55"/>
      <c r="I66" s="55"/>
      <c r="J66" s="54" t="str">
        <f t="shared" si="3"/>
        <v/>
      </c>
      <c r="K66" s="55"/>
      <c r="L66" s="55"/>
      <c r="M66" s="55" t="str">
        <f t="shared" si="4"/>
        <v/>
      </c>
      <c r="N66" s="55"/>
      <c r="O66" s="63"/>
      <c r="P66" s="63"/>
      <c r="Q66" s="56" t="str">
        <f t="shared" si="5"/>
        <v/>
      </c>
      <c r="R66" s="57"/>
      <c r="S66" s="92"/>
      <c r="T66" s="93"/>
    </row>
    <row r="67" spans="1:20">
      <c r="A67" s="53" t="s">
        <v>93</v>
      </c>
      <c r="B67" s="99"/>
      <c r="C67" s="96"/>
      <c r="D67" s="96"/>
      <c r="E67" s="55"/>
      <c r="F67" s="64"/>
      <c r="G67" s="64"/>
      <c r="H67" s="55"/>
      <c r="I67" s="55"/>
      <c r="J67" s="54" t="str">
        <f t="shared" si="3"/>
        <v/>
      </c>
      <c r="K67" s="55"/>
      <c r="L67" s="55"/>
      <c r="M67" s="55" t="str">
        <f t="shared" si="4"/>
        <v/>
      </c>
      <c r="N67" s="55"/>
      <c r="O67" s="63"/>
      <c r="P67" s="63"/>
      <c r="Q67" s="56" t="str">
        <f t="shared" si="5"/>
        <v/>
      </c>
      <c r="R67" s="57"/>
      <c r="S67" s="92"/>
      <c r="T67" s="93"/>
    </row>
    <row r="68" spans="1:20">
      <c r="A68" s="53" t="s">
        <v>93</v>
      </c>
      <c r="B68" s="99"/>
      <c r="C68" s="96"/>
      <c r="D68" s="96"/>
      <c r="E68" s="55"/>
      <c r="F68" s="64"/>
      <c r="G68" s="64"/>
      <c r="H68" s="55"/>
      <c r="I68" s="55"/>
      <c r="J68" s="54" t="str">
        <f t="shared" si="3"/>
        <v/>
      </c>
      <c r="K68" s="55"/>
      <c r="L68" s="55"/>
      <c r="M68" s="55" t="str">
        <f t="shared" si="4"/>
        <v/>
      </c>
      <c r="N68" s="55"/>
      <c r="O68" s="63"/>
      <c r="P68" s="63"/>
      <c r="Q68" s="56" t="str">
        <f t="shared" si="5"/>
        <v/>
      </c>
      <c r="R68" s="57"/>
      <c r="S68" s="92"/>
      <c r="T68" s="93"/>
    </row>
    <row r="69" spans="1:20">
      <c r="A69" s="53" t="s">
        <v>93</v>
      </c>
      <c r="B69" s="99"/>
      <c r="C69" s="96"/>
      <c r="D69" s="96"/>
      <c r="E69" s="55"/>
      <c r="F69" s="64"/>
      <c r="G69" s="64"/>
      <c r="H69" s="55"/>
      <c r="I69" s="55"/>
      <c r="J69" s="54" t="str">
        <f t="shared" ref="J69:J132" si="6">IF(ISBLANK(B69),"",VLOOKUP(B69,$W$9:$Y$15,3,0))</f>
        <v/>
      </c>
      <c r="K69" s="55"/>
      <c r="L69" s="55"/>
      <c r="M69" s="55" t="str">
        <f t="shared" ref="M69:M132" si="7">IF(OR(ISBLANK(F69),ISBLANK(G69),ISBLANK($F$4),ISBLANK($G$4)),"",ROUNDUP(MOD(DEGREES(ATAN2(COS(RADIANS($F$4))*SIN(RADIANS(F69))-SIN(RADIANS($F$4))*COS(RADIANS(F69))*COS(RADIANS(G69-$G$4)),SIN(RADIANS(G69-$G$4))*COS(RADIANS(F69)))),180)+IF(G69&gt;$G$4,180,0),0))</f>
        <v/>
      </c>
      <c r="N69" s="55"/>
      <c r="O69" s="63"/>
      <c r="P69" s="63"/>
      <c r="Q69" s="56" t="str">
        <f t="shared" ref="Q69:Q132" si="8">IF(OR(ISBLANK(B69), ISBLANK($S$4)),"",ROUND(MIN(VLOOKUP(B69,$W$9:$AA$15,2,0)+J69+K69,47+10*LOG10($S$4/10),VLOOKUP(B69,$W$9:$AA$15,5,0)+10*LOG10($S$4/10)),1))</f>
        <v/>
      </c>
      <c r="R69" s="57"/>
      <c r="S69" s="92"/>
      <c r="T69" s="93"/>
    </row>
    <row r="70" spans="1:20">
      <c r="A70" s="53" t="s">
        <v>93</v>
      </c>
      <c r="B70" s="99"/>
      <c r="C70" s="96"/>
      <c r="D70" s="96"/>
      <c r="E70" s="55"/>
      <c r="F70" s="64"/>
      <c r="G70" s="64"/>
      <c r="H70" s="55"/>
      <c r="I70" s="55"/>
      <c r="J70" s="54" t="str">
        <f t="shared" si="6"/>
        <v/>
      </c>
      <c r="K70" s="55"/>
      <c r="L70" s="55"/>
      <c r="M70" s="55" t="str">
        <f t="shared" si="7"/>
        <v/>
      </c>
      <c r="N70" s="55"/>
      <c r="O70" s="63"/>
      <c r="P70" s="63"/>
      <c r="Q70" s="56" t="str">
        <f t="shared" si="8"/>
        <v/>
      </c>
      <c r="R70" s="57"/>
      <c r="S70" s="92"/>
      <c r="T70" s="93"/>
    </row>
    <row r="71" spans="1:20">
      <c r="A71" s="53" t="s">
        <v>93</v>
      </c>
      <c r="B71" s="99"/>
      <c r="C71" s="96"/>
      <c r="D71" s="96"/>
      <c r="E71" s="55"/>
      <c r="F71" s="64"/>
      <c r="G71" s="64"/>
      <c r="H71" s="55"/>
      <c r="I71" s="55"/>
      <c r="J71" s="54" t="str">
        <f t="shared" si="6"/>
        <v/>
      </c>
      <c r="K71" s="55"/>
      <c r="L71" s="55"/>
      <c r="M71" s="55" t="str">
        <f t="shared" si="7"/>
        <v/>
      </c>
      <c r="N71" s="55"/>
      <c r="O71" s="63"/>
      <c r="P71" s="63"/>
      <c r="Q71" s="56" t="str">
        <f t="shared" si="8"/>
        <v/>
      </c>
      <c r="R71" s="57"/>
      <c r="S71" s="92"/>
      <c r="T71" s="93"/>
    </row>
    <row r="72" spans="1:20">
      <c r="A72" s="53" t="s">
        <v>93</v>
      </c>
      <c r="B72" s="99"/>
      <c r="C72" s="96"/>
      <c r="D72" s="96"/>
      <c r="E72" s="55"/>
      <c r="F72" s="64"/>
      <c r="G72" s="64"/>
      <c r="H72" s="55"/>
      <c r="I72" s="55"/>
      <c r="J72" s="54" t="str">
        <f t="shared" si="6"/>
        <v/>
      </c>
      <c r="K72" s="55"/>
      <c r="L72" s="55"/>
      <c r="M72" s="55" t="str">
        <f t="shared" si="7"/>
        <v/>
      </c>
      <c r="N72" s="55"/>
      <c r="O72" s="63"/>
      <c r="P72" s="63"/>
      <c r="Q72" s="56" t="str">
        <f t="shared" si="8"/>
        <v/>
      </c>
      <c r="R72" s="57"/>
      <c r="S72" s="92"/>
      <c r="T72" s="93"/>
    </row>
    <row r="73" spans="1:20">
      <c r="A73" s="53" t="s">
        <v>93</v>
      </c>
      <c r="B73" s="99"/>
      <c r="C73" s="96"/>
      <c r="D73" s="96"/>
      <c r="E73" s="55"/>
      <c r="F73" s="64"/>
      <c r="G73" s="64"/>
      <c r="H73" s="55"/>
      <c r="I73" s="55"/>
      <c r="J73" s="54" t="str">
        <f t="shared" si="6"/>
        <v/>
      </c>
      <c r="K73" s="55"/>
      <c r="L73" s="55"/>
      <c r="M73" s="55" t="str">
        <f t="shared" si="7"/>
        <v/>
      </c>
      <c r="N73" s="55"/>
      <c r="O73" s="63"/>
      <c r="P73" s="63"/>
      <c r="Q73" s="56" t="str">
        <f t="shared" si="8"/>
        <v/>
      </c>
      <c r="R73" s="57"/>
      <c r="S73" s="92"/>
      <c r="T73" s="93"/>
    </row>
    <row r="74" spans="1:20">
      <c r="A74" s="53" t="s">
        <v>93</v>
      </c>
      <c r="B74" s="99"/>
      <c r="C74" s="96"/>
      <c r="D74" s="96"/>
      <c r="E74" s="55"/>
      <c r="F74" s="64"/>
      <c r="G74" s="64"/>
      <c r="H74" s="55"/>
      <c r="I74" s="55"/>
      <c r="J74" s="54" t="str">
        <f t="shared" si="6"/>
        <v/>
      </c>
      <c r="K74" s="55"/>
      <c r="L74" s="55"/>
      <c r="M74" s="55" t="str">
        <f t="shared" si="7"/>
        <v/>
      </c>
      <c r="N74" s="55"/>
      <c r="O74" s="63"/>
      <c r="P74" s="63"/>
      <c r="Q74" s="56" t="str">
        <f t="shared" si="8"/>
        <v/>
      </c>
      <c r="R74" s="57"/>
      <c r="S74" s="92"/>
      <c r="T74" s="93"/>
    </row>
    <row r="75" spans="1:20">
      <c r="A75" s="53" t="s">
        <v>93</v>
      </c>
      <c r="B75" s="99"/>
      <c r="C75" s="96"/>
      <c r="D75" s="96"/>
      <c r="E75" s="55"/>
      <c r="F75" s="64"/>
      <c r="G75" s="64"/>
      <c r="H75" s="55"/>
      <c r="I75" s="55"/>
      <c r="J75" s="54" t="str">
        <f t="shared" si="6"/>
        <v/>
      </c>
      <c r="K75" s="55"/>
      <c r="L75" s="55"/>
      <c r="M75" s="55" t="str">
        <f t="shared" si="7"/>
        <v/>
      </c>
      <c r="N75" s="55"/>
      <c r="O75" s="63"/>
      <c r="P75" s="63"/>
      <c r="Q75" s="56" t="str">
        <f t="shared" si="8"/>
        <v/>
      </c>
      <c r="R75" s="57"/>
      <c r="S75" s="92"/>
      <c r="T75" s="93"/>
    </row>
    <row r="76" spans="1:20">
      <c r="A76" s="53" t="s">
        <v>93</v>
      </c>
      <c r="B76" s="99"/>
      <c r="C76" s="96"/>
      <c r="D76" s="96"/>
      <c r="E76" s="55"/>
      <c r="F76" s="64"/>
      <c r="G76" s="64"/>
      <c r="H76" s="55"/>
      <c r="I76" s="55"/>
      <c r="J76" s="54" t="str">
        <f t="shared" si="6"/>
        <v/>
      </c>
      <c r="K76" s="55"/>
      <c r="L76" s="55"/>
      <c r="M76" s="55" t="str">
        <f t="shared" si="7"/>
        <v/>
      </c>
      <c r="N76" s="55"/>
      <c r="O76" s="63"/>
      <c r="P76" s="63"/>
      <c r="Q76" s="56" t="str">
        <f t="shared" si="8"/>
        <v/>
      </c>
      <c r="R76" s="57"/>
      <c r="S76" s="92"/>
      <c r="T76" s="93"/>
    </row>
    <row r="77" spans="1:20">
      <c r="A77" s="53" t="s">
        <v>93</v>
      </c>
      <c r="B77" s="99"/>
      <c r="C77" s="96"/>
      <c r="D77" s="96"/>
      <c r="E77" s="55"/>
      <c r="F77" s="64"/>
      <c r="G77" s="64"/>
      <c r="H77" s="55"/>
      <c r="I77" s="55"/>
      <c r="J77" s="54" t="str">
        <f t="shared" si="6"/>
        <v/>
      </c>
      <c r="K77" s="55"/>
      <c r="L77" s="55"/>
      <c r="M77" s="55" t="str">
        <f t="shared" si="7"/>
        <v/>
      </c>
      <c r="N77" s="55"/>
      <c r="O77" s="63"/>
      <c r="P77" s="63"/>
      <c r="Q77" s="56" t="str">
        <f t="shared" si="8"/>
        <v/>
      </c>
      <c r="R77" s="57"/>
      <c r="S77" s="92"/>
      <c r="T77" s="93"/>
    </row>
    <row r="78" spans="1:20">
      <c r="A78" s="53" t="s">
        <v>93</v>
      </c>
      <c r="B78" s="99"/>
      <c r="C78" s="96"/>
      <c r="D78" s="96"/>
      <c r="E78" s="55"/>
      <c r="F78" s="64"/>
      <c r="G78" s="64"/>
      <c r="H78" s="55"/>
      <c r="I78" s="55"/>
      <c r="J78" s="54" t="str">
        <f t="shared" si="6"/>
        <v/>
      </c>
      <c r="K78" s="55"/>
      <c r="L78" s="55"/>
      <c r="M78" s="55" t="str">
        <f t="shared" si="7"/>
        <v/>
      </c>
      <c r="N78" s="55"/>
      <c r="O78" s="63"/>
      <c r="P78" s="63"/>
      <c r="Q78" s="56" t="str">
        <f t="shared" si="8"/>
        <v/>
      </c>
      <c r="R78" s="57"/>
      <c r="S78" s="92"/>
      <c r="T78" s="93"/>
    </row>
    <row r="79" spans="1:20">
      <c r="A79" s="53" t="s">
        <v>93</v>
      </c>
      <c r="B79" s="99"/>
      <c r="C79" s="96"/>
      <c r="D79" s="96"/>
      <c r="E79" s="55"/>
      <c r="F79" s="64"/>
      <c r="G79" s="64"/>
      <c r="H79" s="55"/>
      <c r="I79" s="55"/>
      <c r="J79" s="54" t="str">
        <f t="shared" si="6"/>
        <v/>
      </c>
      <c r="K79" s="55"/>
      <c r="L79" s="55"/>
      <c r="M79" s="55" t="str">
        <f t="shared" si="7"/>
        <v/>
      </c>
      <c r="N79" s="55"/>
      <c r="O79" s="63"/>
      <c r="P79" s="63"/>
      <c r="Q79" s="56" t="str">
        <f t="shared" si="8"/>
        <v/>
      </c>
      <c r="R79" s="57"/>
      <c r="S79" s="92"/>
      <c r="T79" s="93"/>
    </row>
    <row r="80" spans="1:20">
      <c r="A80" s="53" t="s">
        <v>93</v>
      </c>
      <c r="B80" s="99"/>
      <c r="C80" s="96"/>
      <c r="D80" s="96"/>
      <c r="E80" s="55"/>
      <c r="F80" s="64"/>
      <c r="G80" s="64"/>
      <c r="H80" s="55"/>
      <c r="I80" s="55"/>
      <c r="J80" s="54" t="str">
        <f t="shared" si="6"/>
        <v/>
      </c>
      <c r="K80" s="55"/>
      <c r="L80" s="55"/>
      <c r="M80" s="55" t="str">
        <f t="shared" si="7"/>
        <v/>
      </c>
      <c r="N80" s="55"/>
      <c r="O80" s="63"/>
      <c r="P80" s="63"/>
      <c r="Q80" s="56" t="str">
        <f t="shared" si="8"/>
        <v/>
      </c>
      <c r="R80" s="57"/>
      <c r="S80" s="92"/>
      <c r="T80" s="93"/>
    </row>
    <row r="81" spans="1:20">
      <c r="A81" s="53" t="s">
        <v>93</v>
      </c>
      <c r="B81" s="99"/>
      <c r="C81" s="96"/>
      <c r="D81" s="96"/>
      <c r="E81" s="55"/>
      <c r="F81" s="64"/>
      <c r="G81" s="64"/>
      <c r="H81" s="55"/>
      <c r="I81" s="55"/>
      <c r="J81" s="54" t="str">
        <f t="shared" si="6"/>
        <v/>
      </c>
      <c r="K81" s="55"/>
      <c r="L81" s="55"/>
      <c r="M81" s="55" t="str">
        <f t="shared" si="7"/>
        <v/>
      </c>
      <c r="N81" s="55"/>
      <c r="O81" s="63"/>
      <c r="P81" s="63"/>
      <c r="Q81" s="56" t="str">
        <f t="shared" si="8"/>
        <v/>
      </c>
      <c r="R81" s="57"/>
      <c r="S81" s="92"/>
      <c r="T81" s="93"/>
    </row>
    <row r="82" spans="1:20">
      <c r="A82" s="53" t="s">
        <v>93</v>
      </c>
      <c r="B82" s="99"/>
      <c r="C82" s="96"/>
      <c r="D82" s="96"/>
      <c r="E82" s="55"/>
      <c r="F82" s="64"/>
      <c r="G82" s="64"/>
      <c r="H82" s="55"/>
      <c r="I82" s="55"/>
      <c r="J82" s="54" t="str">
        <f t="shared" si="6"/>
        <v/>
      </c>
      <c r="K82" s="55"/>
      <c r="L82" s="55"/>
      <c r="M82" s="55" t="str">
        <f t="shared" si="7"/>
        <v/>
      </c>
      <c r="N82" s="55"/>
      <c r="O82" s="63"/>
      <c r="P82" s="63"/>
      <c r="Q82" s="56" t="str">
        <f t="shared" si="8"/>
        <v/>
      </c>
      <c r="R82" s="57"/>
      <c r="S82" s="92"/>
      <c r="T82" s="93"/>
    </row>
    <row r="83" spans="1:20">
      <c r="A83" s="53" t="s">
        <v>93</v>
      </c>
      <c r="B83" s="99"/>
      <c r="C83" s="96"/>
      <c r="D83" s="96"/>
      <c r="E83" s="55"/>
      <c r="F83" s="64"/>
      <c r="G83" s="64"/>
      <c r="H83" s="55"/>
      <c r="I83" s="55"/>
      <c r="J83" s="54" t="str">
        <f t="shared" si="6"/>
        <v/>
      </c>
      <c r="K83" s="55"/>
      <c r="L83" s="55"/>
      <c r="M83" s="55" t="str">
        <f t="shared" si="7"/>
        <v/>
      </c>
      <c r="N83" s="55"/>
      <c r="O83" s="63"/>
      <c r="P83" s="63"/>
      <c r="Q83" s="56" t="str">
        <f t="shared" si="8"/>
        <v/>
      </c>
      <c r="R83" s="57"/>
      <c r="S83" s="92"/>
      <c r="T83" s="93"/>
    </row>
    <row r="84" spans="1:20">
      <c r="A84" s="53" t="s">
        <v>93</v>
      </c>
      <c r="B84" s="99"/>
      <c r="C84" s="96"/>
      <c r="D84" s="96"/>
      <c r="E84" s="55"/>
      <c r="F84" s="64"/>
      <c r="G84" s="64"/>
      <c r="H84" s="55"/>
      <c r="I84" s="55"/>
      <c r="J84" s="54" t="str">
        <f t="shared" si="6"/>
        <v/>
      </c>
      <c r="K84" s="55"/>
      <c r="L84" s="55"/>
      <c r="M84" s="55" t="str">
        <f t="shared" si="7"/>
        <v/>
      </c>
      <c r="N84" s="55"/>
      <c r="O84" s="63"/>
      <c r="P84" s="63"/>
      <c r="Q84" s="56" t="str">
        <f t="shared" si="8"/>
        <v/>
      </c>
      <c r="R84" s="57"/>
      <c r="S84" s="92"/>
      <c r="T84" s="93"/>
    </row>
    <row r="85" spans="1:20">
      <c r="A85" s="53" t="s">
        <v>93</v>
      </c>
      <c r="B85" s="99"/>
      <c r="C85" s="96"/>
      <c r="D85" s="96"/>
      <c r="E85" s="55"/>
      <c r="F85" s="64"/>
      <c r="G85" s="64"/>
      <c r="H85" s="55"/>
      <c r="I85" s="55"/>
      <c r="J85" s="54" t="str">
        <f t="shared" si="6"/>
        <v/>
      </c>
      <c r="K85" s="55"/>
      <c r="L85" s="55"/>
      <c r="M85" s="55" t="str">
        <f t="shared" si="7"/>
        <v/>
      </c>
      <c r="N85" s="55"/>
      <c r="O85" s="63"/>
      <c r="P85" s="63"/>
      <c r="Q85" s="56" t="str">
        <f t="shared" si="8"/>
        <v/>
      </c>
      <c r="R85" s="57"/>
      <c r="S85" s="92"/>
      <c r="T85" s="93"/>
    </row>
    <row r="86" spans="1:20">
      <c r="A86" s="53" t="s">
        <v>93</v>
      </c>
      <c r="B86" s="99"/>
      <c r="C86" s="96"/>
      <c r="D86" s="96"/>
      <c r="E86" s="55"/>
      <c r="F86" s="64"/>
      <c r="G86" s="64"/>
      <c r="H86" s="55"/>
      <c r="I86" s="55"/>
      <c r="J86" s="54" t="str">
        <f t="shared" si="6"/>
        <v/>
      </c>
      <c r="K86" s="55"/>
      <c r="L86" s="55"/>
      <c r="M86" s="55" t="str">
        <f t="shared" si="7"/>
        <v/>
      </c>
      <c r="N86" s="55"/>
      <c r="O86" s="63"/>
      <c r="P86" s="63"/>
      <c r="Q86" s="56" t="str">
        <f t="shared" si="8"/>
        <v/>
      </c>
      <c r="R86" s="57"/>
      <c r="S86" s="92"/>
      <c r="T86" s="93"/>
    </row>
    <row r="87" spans="1:20">
      <c r="A87" s="53" t="s">
        <v>93</v>
      </c>
      <c r="B87" s="99"/>
      <c r="C87" s="96"/>
      <c r="D87" s="96"/>
      <c r="E87" s="55"/>
      <c r="F87" s="64"/>
      <c r="G87" s="64"/>
      <c r="H87" s="55"/>
      <c r="I87" s="55"/>
      <c r="J87" s="54" t="str">
        <f t="shared" si="6"/>
        <v/>
      </c>
      <c r="K87" s="55"/>
      <c r="L87" s="55"/>
      <c r="M87" s="55" t="str">
        <f t="shared" si="7"/>
        <v/>
      </c>
      <c r="N87" s="55"/>
      <c r="O87" s="63"/>
      <c r="P87" s="63"/>
      <c r="Q87" s="56" t="str">
        <f t="shared" si="8"/>
        <v/>
      </c>
      <c r="R87" s="57"/>
      <c r="S87" s="92"/>
      <c r="T87" s="93"/>
    </row>
    <row r="88" spans="1:20">
      <c r="A88" s="53" t="s">
        <v>93</v>
      </c>
      <c r="B88" s="99"/>
      <c r="C88" s="96"/>
      <c r="D88" s="96"/>
      <c r="E88" s="55"/>
      <c r="F88" s="64"/>
      <c r="G88" s="64"/>
      <c r="H88" s="55"/>
      <c r="I88" s="55"/>
      <c r="J88" s="54" t="str">
        <f t="shared" si="6"/>
        <v/>
      </c>
      <c r="K88" s="55"/>
      <c r="L88" s="55"/>
      <c r="M88" s="55" t="str">
        <f t="shared" si="7"/>
        <v/>
      </c>
      <c r="N88" s="55"/>
      <c r="O88" s="63"/>
      <c r="P88" s="63"/>
      <c r="Q88" s="56" t="str">
        <f t="shared" si="8"/>
        <v/>
      </c>
      <c r="R88" s="57"/>
      <c r="S88" s="92"/>
      <c r="T88" s="93"/>
    </row>
    <row r="89" spans="1:20">
      <c r="A89" s="53" t="s">
        <v>93</v>
      </c>
      <c r="B89" s="99"/>
      <c r="C89" s="96"/>
      <c r="D89" s="96"/>
      <c r="E89" s="55"/>
      <c r="F89" s="64"/>
      <c r="G89" s="64"/>
      <c r="H89" s="55"/>
      <c r="I89" s="55"/>
      <c r="J89" s="54" t="str">
        <f t="shared" si="6"/>
        <v/>
      </c>
      <c r="K89" s="55"/>
      <c r="L89" s="55"/>
      <c r="M89" s="55" t="str">
        <f t="shared" si="7"/>
        <v/>
      </c>
      <c r="N89" s="55"/>
      <c r="O89" s="63"/>
      <c r="P89" s="63"/>
      <c r="Q89" s="56" t="str">
        <f t="shared" si="8"/>
        <v/>
      </c>
      <c r="R89" s="57"/>
      <c r="S89" s="92"/>
      <c r="T89" s="93"/>
    </row>
    <row r="90" spans="1:20">
      <c r="A90" s="53" t="s">
        <v>93</v>
      </c>
      <c r="B90" s="99"/>
      <c r="C90" s="96"/>
      <c r="D90" s="96"/>
      <c r="E90" s="55"/>
      <c r="F90" s="64"/>
      <c r="G90" s="64"/>
      <c r="H90" s="55"/>
      <c r="I90" s="55"/>
      <c r="J90" s="54" t="str">
        <f t="shared" si="6"/>
        <v/>
      </c>
      <c r="K90" s="55"/>
      <c r="L90" s="55"/>
      <c r="M90" s="55" t="str">
        <f t="shared" si="7"/>
        <v/>
      </c>
      <c r="N90" s="55"/>
      <c r="O90" s="63"/>
      <c r="P90" s="63"/>
      <c r="Q90" s="56" t="str">
        <f t="shared" si="8"/>
        <v/>
      </c>
      <c r="R90" s="57"/>
      <c r="S90" s="92"/>
      <c r="T90" s="93"/>
    </row>
    <row r="91" spans="1:20">
      <c r="A91" s="53" t="s">
        <v>93</v>
      </c>
      <c r="B91" s="99"/>
      <c r="C91" s="96"/>
      <c r="D91" s="96"/>
      <c r="E91" s="55"/>
      <c r="F91" s="64"/>
      <c r="G91" s="64"/>
      <c r="H91" s="55"/>
      <c r="I91" s="55"/>
      <c r="J91" s="54" t="str">
        <f t="shared" si="6"/>
        <v/>
      </c>
      <c r="K91" s="55"/>
      <c r="L91" s="55"/>
      <c r="M91" s="55" t="str">
        <f t="shared" si="7"/>
        <v/>
      </c>
      <c r="N91" s="55"/>
      <c r="O91" s="63"/>
      <c r="P91" s="63"/>
      <c r="Q91" s="56" t="str">
        <f t="shared" si="8"/>
        <v/>
      </c>
      <c r="R91" s="57"/>
      <c r="S91" s="92"/>
      <c r="T91" s="93"/>
    </row>
    <row r="92" spans="1:20">
      <c r="A92" s="53" t="s">
        <v>93</v>
      </c>
      <c r="B92" s="99"/>
      <c r="C92" s="96"/>
      <c r="D92" s="96"/>
      <c r="E92" s="55"/>
      <c r="F92" s="64"/>
      <c r="G92" s="64"/>
      <c r="H92" s="55"/>
      <c r="I92" s="55"/>
      <c r="J92" s="54" t="str">
        <f t="shared" si="6"/>
        <v/>
      </c>
      <c r="K92" s="55"/>
      <c r="L92" s="55"/>
      <c r="M92" s="55" t="str">
        <f t="shared" si="7"/>
        <v/>
      </c>
      <c r="N92" s="55"/>
      <c r="O92" s="63"/>
      <c r="P92" s="63"/>
      <c r="Q92" s="56" t="str">
        <f t="shared" si="8"/>
        <v/>
      </c>
      <c r="R92" s="57"/>
      <c r="S92" s="92"/>
      <c r="T92" s="93"/>
    </row>
    <row r="93" spans="1:20">
      <c r="A93" s="53" t="s">
        <v>93</v>
      </c>
      <c r="B93" s="99"/>
      <c r="C93" s="96"/>
      <c r="D93" s="96"/>
      <c r="E93" s="55"/>
      <c r="F93" s="64"/>
      <c r="G93" s="64"/>
      <c r="H93" s="55"/>
      <c r="I93" s="55"/>
      <c r="J93" s="54" t="str">
        <f t="shared" si="6"/>
        <v/>
      </c>
      <c r="K93" s="55"/>
      <c r="L93" s="55"/>
      <c r="M93" s="55" t="str">
        <f t="shared" si="7"/>
        <v/>
      </c>
      <c r="N93" s="55"/>
      <c r="O93" s="63"/>
      <c r="P93" s="63"/>
      <c r="Q93" s="56" t="str">
        <f t="shared" si="8"/>
        <v/>
      </c>
      <c r="R93" s="57"/>
      <c r="S93" s="92"/>
      <c r="T93" s="93"/>
    </row>
    <row r="94" spans="1:20">
      <c r="A94" s="53" t="s">
        <v>93</v>
      </c>
      <c r="B94" s="99"/>
      <c r="C94" s="96"/>
      <c r="D94" s="96"/>
      <c r="E94" s="55"/>
      <c r="F94" s="64"/>
      <c r="G94" s="64"/>
      <c r="H94" s="55"/>
      <c r="I94" s="55"/>
      <c r="J94" s="54" t="str">
        <f t="shared" si="6"/>
        <v/>
      </c>
      <c r="K94" s="55"/>
      <c r="L94" s="55"/>
      <c r="M94" s="55" t="str">
        <f t="shared" si="7"/>
        <v/>
      </c>
      <c r="N94" s="55"/>
      <c r="O94" s="63"/>
      <c r="P94" s="63"/>
      <c r="Q94" s="56" t="str">
        <f t="shared" si="8"/>
        <v/>
      </c>
      <c r="R94" s="57"/>
      <c r="S94" s="92"/>
      <c r="T94" s="93"/>
    </row>
    <row r="95" spans="1:20">
      <c r="A95" s="53" t="s">
        <v>93</v>
      </c>
      <c r="B95" s="99"/>
      <c r="C95" s="96"/>
      <c r="D95" s="96"/>
      <c r="E95" s="55"/>
      <c r="F95" s="64"/>
      <c r="G95" s="64"/>
      <c r="H95" s="55"/>
      <c r="I95" s="55"/>
      <c r="J95" s="54" t="str">
        <f t="shared" si="6"/>
        <v/>
      </c>
      <c r="K95" s="55"/>
      <c r="L95" s="55"/>
      <c r="M95" s="55" t="str">
        <f t="shared" si="7"/>
        <v/>
      </c>
      <c r="N95" s="55"/>
      <c r="O95" s="63"/>
      <c r="P95" s="63"/>
      <c r="Q95" s="56" t="str">
        <f t="shared" si="8"/>
        <v/>
      </c>
      <c r="R95" s="57"/>
      <c r="S95" s="92"/>
      <c r="T95" s="93"/>
    </row>
    <row r="96" spans="1:20">
      <c r="A96" s="53" t="s">
        <v>93</v>
      </c>
      <c r="B96" s="99"/>
      <c r="C96" s="96"/>
      <c r="D96" s="96"/>
      <c r="E96" s="55"/>
      <c r="F96" s="64"/>
      <c r="G96" s="64"/>
      <c r="H96" s="55"/>
      <c r="I96" s="55"/>
      <c r="J96" s="54" t="str">
        <f t="shared" si="6"/>
        <v/>
      </c>
      <c r="K96" s="55"/>
      <c r="L96" s="55"/>
      <c r="M96" s="55" t="str">
        <f t="shared" si="7"/>
        <v/>
      </c>
      <c r="N96" s="55"/>
      <c r="O96" s="63"/>
      <c r="P96" s="63"/>
      <c r="Q96" s="56" t="str">
        <f t="shared" si="8"/>
        <v/>
      </c>
      <c r="R96" s="57"/>
      <c r="S96" s="92"/>
      <c r="T96" s="93"/>
    </row>
    <row r="97" spans="1:20">
      <c r="A97" s="53" t="s">
        <v>93</v>
      </c>
      <c r="B97" s="99"/>
      <c r="C97" s="96"/>
      <c r="D97" s="96"/>
      <c r="E97" s="55"/>
      <c r="F97" s="64"/>
      <c r="G97" s="64"/>
      <c r="H97" s="55"/>
      <c r="I97" s="55"/>
      <c r="J97" s="54" t="str">
        <f t="shared" si="6"/>
        <v/>
      </c>
      <c r="K97" s="55"/>
      <c r="L97" s="55"/>
      <c r="M97" s="55" t="str">
        <f t="shared" si="7"/>
        <v/>
      </c>
      <c r="N97" s="55"/>
      <c r="O97" s="63"/>
      <c r="P97" s="63"/>
      <c r="Q97" s="56" t="str">
        <f t="shared" si="8"/>
        <v/>
      </c>
      <c r="R97" s="57"/>
      <c r="S97" s="92"/>
      <c r="T97" s="93"/>
    </row>
    <row r="98" spans="1:20">
      <c r="A98" s="53" t="s">
        <v>93</v>
      </c>
      <c r="B98" s="99"/>
      <c r="C98" s="96"/>
      <c r="D98" s="96"/>
      <c r="E98" s="55"/>
      <c r="F98" s="64"/>
      <c r="G98" s="64"/>
      <c r="H98" s="55"/>
      <c r="I98" s="55"/>
      <c r="J98" s="54" t="str">
        <f t="shared" si="6"/>
        <v/>
      </c>
      <c r="K98" s="55"/>
      <c r="L98" s="55"/>
      <c r="M98" s="55" t="str">
        <f t="shared" si="7"/>
        <v/>
      </c>
      <c r="N98" s="55"/>
      <c r="O98" s="63"/>
      <c r="P98" s="63"/>
      <c r="Q98" s="56" t="str">
        <f t="shared" si="8"/>
        <v/>
      </c>
      <c r="R98" s="57"/>
      <c r="S98" s="92"/>
      <c r="T98" s="93"/>
    </row>
    <row r="99" spans="1:20">
      <c r="A99" s="53" t="s">
        <v>93</v>
      </c>
      <c r="B99" s="99"/>
      <c r="C99" s="96"/>
      <c r="D99" s="96"/>
      <c r="E99" s="55"/>
      <c r="F99" s="64"/>
      <c r="G99" s="64"/>
      <c r="H99" s="55"/>
      <c r="I99" s="55"/>
      <c r="J99" s="54" t="str">
        <f t="shared" si="6"/>
        <v/>
      </c>
      <c r="K99" s="55"/>
      <c r="L99" s="55"/>
      <c r="M99" s="55" t="str">
        <f t="shared" si="7"/>
        <v/>
      </c>
      <c r="N99" s="55"/>
      <c r="O99" s="63"/>
      <c r="P99" s="63"/>
      <c r="Q99" s="56" t="str">
        <f t="shared" si="8"/>
        <v/>
      </c>
      <c r="R99" s="57"/>
      <c r="S99" s="92"/>
      <c r="T99" s="93"/>
    </row>
    <row r="100" spans="1:20">
      <c r="A100" s="53" t="s">
        <v>93</v>
      </c>
      <c r="B100" s="99"/>
      <c r="C100" s="96"/>
      <c r="D100" s="96"/>
      <c r="E100" s="55"/>
      <c r="F100" s="64"/>
      <c r="G100" s="64"/>
      <c r="H100" s="55"/>
      <c r="I100" s="55"/>
      <c r="J100" s="54" t="str">
        <f t="shared" si="6"/>
        <v/>
      </c>
      <c r="K100" s="55"/>
      <c r="L100" s="55"/>
      <c r="M100" s="55" t="str">
        <f t="shared" si="7"/>
        <v/>
      </c>
      <c r="N100" s="55"/>
      <c r="O100" s="63"/>
      <c r="P100" s="63"/>
      <c r="Q100" s="56" t="str">
        <f t="shared" si="8"/>
        <v/>
      </c>
      <c r="R100" s="57"/>
      <c r="S100" s="92"/>
      <c r="T100" s="93"/>
    </row>
    <row r="101" spans="1:20">
      <c r="A101" s="53" t="s">
        <v>93</v>
      </c>
      <c r="B101" s="99"/>
      <c r="C101" s="96"/>
      <c r="D101" s="96"/>
      <c r="E101" s="55"/>
      <c r="F101" s="64"/>
      <c r="G101" s="64"/>
      <c r="H101" s="55"/>
      <c r="I101" s="55"/>
      <c r="J101" s="54" t="str">
        <f t="shared" si="6"/>
        <v/>
      </c>
      <c r="K101" s="55"/>
      <c r="L101" s="55"/>
      <c r="M101" s="55" t="str">
        <f t="shared" si="7"/>
        <v/>
      </c>
      <c r="N101" s="55"/>
      <c r="O101" s="63"/>
      <c r="P101" s="63"/>
      <c r="Q101" s="56" t="str">
        <f t="shared" si="8"/>
        <v/>
      </c>
      <c r="R101" s="57"/>
      <c r="S101" s="92"/>
      <c r="T101" s="93"/>
    </row>
    <row r="102" spans="1:20">
      <c r="A102" s="53" t="s">
        <v>93</v>
      </c>
      <c r="B102" s="99"/>
      <c r="C102" s="96"/>
      <c r="D102" s="96"/>
      <c r="E102" s="55"/>
      <c r="F102" s="64"/>
      <c r="G102" s="64"/>
      <c r="H102" s="55"/>
      <c r="I102" s="55"/>
      <c r="J102" s="54" t="str">
        <f t="shared" si="6"/>
        <v/>
      </c>
      <c r="K102" s="55"/>
      <c r="L102" s="55"/>
      <c r="M102" s="55" t="str">
        <f t="shared" si="7"/>
        <v/>
      </c>
      <c r="N102" s="55"/>
      <c r="O102" s="63"/>
      <c r="P102" s="63"/>
      <c r="Q102" s="56" t="str">
        <f t="shared" si="8"/>
        <v/>
      </c>
      <c r="R102" s="57"/>
      <c r="S102" s="92"/>
      <c r="T102" s="93"/>
    </row>
    <row r="103" spans="1:20">
      <c r="A103" s="53" t="s">
        <v>93</v>
      </c>
      <c r="B103" s="99"/>
      <c r="C103" s="96"/>
      <c r="D103" s="96"/>
      <c r="E103" s="55"/>
      <c r="F103" s="64"/>
      <c r="G103" s="64"/>
      <c r="H103" s="55"/>
      <c r="I103" s="55"/>
      <c r="J103" s="54" t="str">
        <f t="shared" si="6"/>
        <v/>
      </c>
      <c r="K103" s="55"/>
      <c r="L103" s="55"/>
      <c r="M103" s="55" t="str">
        <f t="shared" si="7"/>
        <v/>
      </c>
      <c r="N103" s="55"/>
      <c r="O103" s="63"/>
      <c r="P103" s="63"/>
      <c r="Q103" s="56" t="str">
        <f t="shared" si="8"/>
        <v/>
      </c>
      <c r="R103" s="57"/>
      <c r="S103" s="92"/>
      <c r="T103" s="93"/>
    </row>
    <row r="104" spans="1:20">
      <c r="A104" s="53" t="s">
        <v>93</v>
      </c>
      <c r="B104" s="99"/>
      <c r="C104" s="96"/>
      <c r="D104" s="96"/>
      <c r="E104" s="55"/>
      <c r="F104" s="64"/>
      <c r="G104" s="64"/>
      <c r="H104" s="55"/>
      <c r="I104" s="55"/>
      <c r="J104" s="54" t="str">
        <f t="shared" si="6"/>
        <v/>
      </c>
      <c r="K104" s="55"/>
      <c r="L104" s="55"/>
      <c r="M104" s="55" t="str">
        <f t="shared" si="7"/>
        <v/>
      </c>
      <c r="N104" s="55"/>
      <c r="O104" s="63"/>
      <c r="P104" s="63"/>
      <c r="Q104" s="56" t="str">
        <f t="shared" si="8"/>
        <v/>
      </c>
      <c r="R104" s="57"/>
      <c r="S104" s="92"/>
      <c r="T104" s="93"/>
    </row>
    <row r="105" spans="1:20">
      <c r="A105" s="53" t="s">
        <v>93</v>
      </c>
      <c r="B105" s="99"/>
      <c r="C105" s="96"/>
      <c r="D105" s="96"/>
      <c r="E105" s="55"/>
      <c r="F105" s="64"/>
      <c r="G105" s="64"/>
      <c r="H105" s="55"/>
      <c r="I105" s="55"/>
      <c r="J105" s="54" t="str">
        <f t="shared" si="6"/>
        <v/>
      </c>
      <c r="K105" s="55"/>
      <c r="L105" s="55"/>
      <c r="M105" s="55" t="str">
        <f t="shared" si="7"/>
        <v/>
      </c>
      <c r="N105" s="55"/>
      <c r="O105" s="63"/>
      <c r="P105" s="63"/>
      <c r="Q105" s="56" t="str">
        <f t="shared" si="8"/>
        <v/>
      </c>
      <c r="R105" s="57"/>
      <c r="S105" s="92"/>
      <c r="T105" s="93"/>
    </row>
    <row r="106" spans="1:20">
      <c r="A106" s="53" t="s">
        <v>93</v>
      </c>
      <c r="B106" s="99"/>
      <c r="C106" s="96"/>
      <c r="D106" s="96"/>
      <c r="E106" s="55"/>
      <c r="F106" s="64"/>
      <c r="G106" s="64"/>
      <c r="H106" s="55"/>
      <c r="I106" s="55"/>
      <c r="J106" s="54" t="str">
        <f t="shared" si="6"/>
        <v/>
      </c>
      <c r="K106" s="55"/>
      <c r="L106" s="55"/>
      <c r="M106" s="55" t="str">
        <f t="shared" si="7"/>
        <v/>
      </c>
      <c r="N106" s="55"/>
      <c r="O106" s="63"/>
      <c r="P106" s="63"/>
      <c r="Q106" s="56" t="str">
        <f t="shared" si="8"/>
        <v/>
      </c>
      <c r="R106" s="57"/>
      <c r="S106" s="92"/>
      <c r="T106" s="93"/>
    </row>
    <row r="107" spans="1:20">
      <c r="A107" s="53" t="s">
        <v>93</v>
      </c>
      <c r="B107" s="99"/>
      <c r="C107" s="96"/>
      <c r="D107" s="96"/>
      <c r="E107" s="55"/>
      <c r="F107" s="64"/>
      <c r="G107" s="64"/>
      <c r="H107" s="55"/>
      <c r="I107" s="55"/>
      <c r="J107" s="54" t="str">
        <f t="shared" si="6"/>
        <v/>
      </c>
      <c r="K107" s="55"/>
      <c r="L107" s="55"/>
      <c r="M107" s="55" t="str">
        <f t="shared" si="7"/>
        <v/>
      </c>
      <c r="N107" s="55"/>
      <c r="O107" s="63"/>
      <c r="P107" s="63"/>
      <c r="Q107" s="56" t="str">
        <f t="shared" si="8"/>
        <v/>
      </c>
      <c r="R107" s="57"/>
      <c r="S107" s="92"/>
      <c r="T107" s="93"/>
    </row>
    <row r="108" spans="1:20">
      <c r="A108" s="53" t="s">
        <v>93</v>
      </c>
      <c r="B108" s="99"/>
      <c r="C108" s="96"/>
      <c r="D108" s="96"/>
      <c r="E108" s="55"/>
      <c r="F108" s="64"/>
      <c r="G108" s="64"/>
      <c r="H108" s="55"/>
      <c r="I108" s="55"/>
      <c r="J108" s="54" t="str">
        <f t="shared" si="6"/>
        <v/>
      </c>
      <c r="K108" s="55"/>
      <c r="L108" s="55"/>
      <c r="M108" s="55" t="str">
        <f t="shared" si="7"/>
        <v/>
      </c>
      <c r="N108" s="55"/>
      <c r="O108" s="63"/>
      <c r="P108" s="63"/>
      <c r="Q108" s="56" t="str">
        <f t="shared" si="8"/>
        <v/>
      </c>
      <c r="R108" s="57"/>
      <c r="S108" s="92"/>
      <c r="T108" s="93"/>
    </row>
    <row r="109" spans="1:20">
      <c r="A109" s="53" t="s">
        <v>93</v>
      </c>
      <c r="B109" s="99"/>
      <c r="C109" s="96"/>
      <c r="D109" s="96"/>
      <c r="E109" s="55"/>
      <c r="F109" s="64"/>
      <c r="G109" s="64"/>
      <c r="H109" s="55"/>
      <c r="I109" s="55"/>
      <c r="J109" s="54" t="str">
        <f t="shared" si="6"/>
        <v/>
      </c>
      <c r="K109" s="55"/>
      <c r="L109" s="55"/>
      <c r="M109" s="55" t="str">
        <f t="shared" si="7"/>
        <v/>
      </c>
      <c r="N109" s="55"/>
      <c r="O109" s="63"/>
      <c r="P109" s="63"/>
      <c r="Q109" s="56" t="str">
        <f t="shared" si="8"/>
        <v/>
      </c>
      <c r="R109" s="57"/>
      <c r="S109" s="92"/>
      <c r="T109" s="93"/>
    </row>
    <row r="110" spans="1:20">
      <c r="A110" s="53" t="s">
        <v>93</v>
      </c>
      <c r="B110" s="99"/>
      <c r="C110" s="96"/>
      <c r="D110" s="96"/>
      <c r="E110" s="55"/>
      <c r="F110" s="64"/>
      <c r="G110" s="64"/>
      <c r="H110" s="55"/>
      <c r="I110" s="55"/>
      <c r="J110" s="54" t="str">
        <f t="shared" si="6"/>
        <v/>
      </c>
      <c r="K110" s="55"/>
      <c r="L110" s="55"/>
      <c r="M110" s="55" t="str">
        <f t="shared" si="7"/>
        <v/>
      </c>
      <c r="N110" s="55"/>
      <c r="O110" s="63"/>
      <c r="P110" s="63"/>
      <c r="Q110" s="56" t="str">
        <f t="shared" si="8"/>
        <v/>
      </c>
      <c r="R110" s="57"/>
      <c r="S110" s="92"/>
      <c r="T110" s="93"/>
    </row>
    <row r="111" spans="1:20">
      <c r="A111" s="53" t="s">
        <v>93</v>
      </c>
      <c r="B111" s="99"/>
      <c r="C111" s="96"/>
      <c r="D111" s="96"/>
      <c r="E111" s="55"/>
      <c r="F111" s="64"/>
      <c r="G111" s="64"/>
      <c r="H111" s="55"/>
      <c r="I111" s="55"/>
      <c r="J111" s="54" t="str">
        <f t="shared" si="6"/>
        <v/>
      </c>
      <c r="K111" s="55"/>
      <c r="L111" s="55"/>
      <c r="M111" s="55" t="str">
        <f t="shared" si="7"/>
        <v/>
      </c>
      <c r="N111" s="55"/>
      <c r="O111" s="63"/>
      <c r="P111" s="63"/>
      <c r="Q111" s="56" t="str">
        <f t="shared" si="8"/>
        <v/>
      </c>
      <c r="R111" s="57"/>
      <c r="S111" s="92"/>
      <c r="T111" s="93"/>
    </row>
    <row r="112" spans="1:20">
      <c r="A112" s="53" t="s">
        <v>93</v>
      </c>
      <c r="B112" s="99"/>
      <c r="C112" s="96"/>
      <c r="D112" s="96"/>
      <c r="E112" s="55"/>
      <c r="F112" s="64"/>
      <c r="G112" s="64"/>
      <c r="H112" s="55"/>
      <c r="I112" s="55"/>
      <c r="J112" s="54" t="str">
        <f t="shared" si="6"/>
        <v/>
      </c>
      <c r="K112" s="55"/>
      <c r="L112" s="55"/>
      <c r="M112" s="55" t="str">
        <f t="shared" si="7"/>
        <v/>
      </c>
      <c r="N112" s="55"/>
      <c r="O112" s="63"/>
      <c r="P112" s="63"/>
      <c r="Q112" s="56" t="str">
        <f t="shared" si="8"/>
        <v/>
      </c>
      <c r="R112" s="57"/>
      <c r="S112" s="92"/>
      <c r="T112" s="93"/>
    </row>
    <row r="113" spans="1:20">
      <c r="A113" s="53" t="s">
        <v>93</v>
      </c>
      <c r="B113" s="99"/>
      <c r="C113" s="96"/>
      <c r="D113" s="96"/>
      <c r="E113" s="55"/>
      <c r="F113" s="64"/>
      <c r="G113" s="64"/>
      <c r="H113" s="55"/>
      <c r="I113" s="55"/>
      <c r="J113" s="54" t="str">
        <f t="shared" si="6"/>
        <v/>
      </c>
      <c r="K113" s="55"/>
      <c r="L113" s="55"/>
      <c r="M113" s="55" t="str">
        <f t="shared" si="7"/>
        <v/>
      </c>
      <c r="N113" s="55"/>
      <c r="O113" s="63"/>
      <c r="P113" s="63"/>
      <c r="Q113" s="56" t="str">
        <f t="shared" si="8"/>
        <v/>
      </c>
      <c r="R113" s="57"/>
      <c r="S113" s="92"/>
      <c r="T113" s="93"/>
    </row>
    <row r="114" spans="1:20">
      <c r="A114" s="53" t="s">
        <v>93</v>
      </c>
      <c r="B114" s="99"/>
      <c r="C114" s="96"/>
      <c r="D114" s="96"/>
      <c r="E114" s="55"/>
      <c r="F114" s="64"/>
      <c r="G114" s="64"/>
      <c r="H114" s="55"/>
      <c r="I114" s="55"/>
      <c r="J114" s="54" t="str">
        <f t="shared" si="6"/>
        <v/>
      </c>
      <c r="K114" s="55"/>
      <c r="L114" s="55"/>
      <c r="M114" s="55" t="str">
        <f t="shared" si="7"/>
        <v/>
      </c>
      <c r="N114" s="55"/>
      <c r="O114" s="63"/>
      <c r="P114" s="63"/>
      <c r="Q114" s="56" t="str">
        <f t="shared" si="8"/>
        <v/>
      </c>
      <c r="R114" s="57"/>
      <c r="S114" s="92"/>
      <c r="T114" s="93"/>
    </row>
    <row r="115" spans="1:20">
      <c r="A115" s="53" t="s">
        <v>93</v>
      </c>
      <c r="B115" s="99"/>
      <c r="C115" s="96"/>
      <c r="D115" s="96"/>
      <c r="E115" s="55"/>
      <c r="F115" s="64"/>
      <c r="G115" s="64"/>
      <c r="H115" s="55"/>
      <c r="I115" s="55"/>
      <c r="J115" s="54" t="str">
        <f t="shared" si="6"/>
        <v/>
      </c>
      <c r="K115" s="55"/>
      <c r="L115" s="55"/>
      <c r="M115" s="55" t="str">
        <f t="shared" si="7"/>
        <v/>
      </c>
      <c r="N115" s="55"/>
      <c r="O115" s="55"/>
      <c r="P115" s="55"/>
      <c r="Q115" s="56" t="str">
        <f t="shared" si="8"/>
        <v/>
      </c>
      <c r="R115" s="57"/>
      <c r="S115" s="92"/>
      <c r="T115" s="93"/>
    </row>
    <row r="116" spans="1:20">
      <c r="A116" s="53" t="s">
        <v>93</v>
      </c>
      <c r="B116" s="99"/>
      <c r="C116" s="96"/>
      <c r="D116" s="96"/>
      <c r="E116" s="55"/>
      <c r="F116" s="64"/>
      <c r="G116" s="64"/>
      <c r="H116" s="55"/>
      <c r="I116" s="55"/>
      <c r="J116" s="54" t="str">
        <f t="shared" si="6"/>
        <v/>
      </c>
      <c r="K116" s="55"/>
      <c r="L116" s="55"/>
      <c r="M116" s="55" t="str">
        <f t="shared" si="7"/>
        <v/>
      </c>
      <c r="N116" s="55"/>
      <c r="O116" s="55"/>
      <c r="P116" s="55"/>
      <c r="Q116" s="56" t="str">
        <f t="shared" si="8"/>
        <v/>
      </c>
      <c r="R116" s="57"/>
      <c r="S116" s="92"/>
      <c r="T116" s="93"/>
    </row>
    <row r="117" spans="1:20">
      <c r="A117" s="53" t="s">
        <v>93</v>
      </c>
      <c r="B117" s="99"/>
      <c r="C117" s="96"/>
      <c r="D117" s="96"/>
      <c r="E117" s="55"/>
      <c r="F117" s="64"/>
      <c r="G117" s="64"/>
      <c r="H117" s="55"/>
      <c r="I117" s="55"/>
      <c r="J117" s="54" t="str">
        <f t="shared" si="6"/>
        <v/>
      </c>
      <c r="K117" s="55"/>
      <c r="L117" s="55"/>
      <c r="M117" s="55" t="str">
        <f t="shared" si="7"/>
        <v/>
      </c>
      <c r="N117" s="55"/>
      <c r="O117" s="55"/>
      <c r="P117" s="55"/>
      <c r="Q117" s="56" t="str">
        <f t="shared" si="8"/>
        <v/>
      </c>
      <c r="R117" s="57"/>
      <c r="S117" s="92"/>
      <c r="T117" s="93"/>
    </row>
    <row r="118" spans="1:20">
      <c r="A118" s="53" t="s">
        <v>93</v>
      </c>
      <c r="B118" s="99"/>
      <c r="C118" s="96"/>
      <c r="D118" s="96"/>
      <c r="E118" s="55"/>
      <c r="F118" s="64"/>
      <c r="G118" s="64"/>
      <c r="H118" s="55"/>
      <c r="I118" s="55"/>
      <c r="J118" s="54" t="str">
        <f t="shared" si="6"/>
        <v/>
      </c>
      <c r="K118" s="55"/>
      <c r="L118" s="55"/>
      <c r="M118" s="55" t="str">
        <f t="shared" si="7"/>
        <v/>
      </c>
      <c r="N118" s="55"/>
      <c r="O118" s="55"/>
      <c r="P118" s="55"/>
      <c r="Q118" s="56" t="str">
        <f t="shared" si="8"/>
        <v/>
      </c>
      <c r="R118" s="57"/>
      <c r="S118" s="92"/>
      <c r="T118" s="93"/>
    </row>
    <row r="119" spans="1:20">
      <c r="A119" s="53" t="s">
        <v>93</v>
      </c>
      <c r="B119" s="99"/>
      <c r="C119" s="96"/>
      <c r="D119" s="96"/>
      <c r="E119" s="55"/>
      <c r="F119" s="64"/>
      <c r="G119" s="64"/>
      <c r="H119" s="55"/>
      <c r="I119" s="55"/>
      <c r="J119" s="54" t="str">
        <f t="shared" si="6"/>
        <v/>
      </c>
      <c r="K119" s="55"/>
      <c r="L119" s="55"/>
      <c r="M119" s="55" t="str">
        <f t="shared" si="7"/>
        <v/>
      </c>
      <c r="N119" s="55"/>
      <c r="O119" s="55"/>
      <c r="P119" s="55"/>
      <c r="Q119" s="56" t="str">
        <f t="shared" si="8"/>
        <v/>
      </c>
      <c r="R119" s="57"/>
      <c r="S119" s="92"/>
      <c r="T119" s="93"/>
    </row>
    <row r="120" spans="1:20">
      <c r="A120" s="53" t="s">
        <v>93</v>
      </c>
      <c r="B120" s="99"/>
      <c r="C120" s="96"/>
      <c r="D120" s="96"/>
      <c r="E120" s="55"/>
      <c r="F120" s="64"/>
      <c r="G120" s="64"/>
      <c r="H120" s="55"/>
      <c r="I120" s="55"/>
      <c r="J120" s="54" t="str">
        <f t="shared" si="6"/>
        <v/>
      </c>
      <c r="K120" s="55"/>
      <c r="L120" s="55"/>
      <c r="M120" s="55" t="str">
        <f t="shared" si="7"/>
        <v/>
      </c>
      <c r="N120" s="55"/>
      <c r="O120" s="55"/>
      <c r="P120" s="55"/>
      <c r="Q120" s="56" t="str">
        <f t="shared" si="8"/>
        <v/>
      </c>
      <c r="R120" s="57"/>
      <c r="S120" s="92"/>
      <c r="T120" s="93"/>
    </row>
    <row r="121" spans="1:20">
      <c r="A121" s="53" t="s">
        <v>93</v>
      </c>
      <c r="B121" s="99"/>
      <c r="C121" s="96"/>
      <c r="D121" s="96"/>
      <c r="E121" s="55"/>
      <c r="F121" s="64"/>
      <c r="G121" s="64"/>
      <c r="H121" s="55"/>
      <c r="I121" s="55"/>
      <c r="J121" s="54" t="str">
        <f t="shared" si="6"/>
        <v/>
      </c>
      <c r="K121" s="55"/>
      <c r="L121" s="55"/>
      <c r="M121" s="55" t="str">
        <f t="shared" si="7"/>
        <v/>
      </c>
      <c r="N121" s="55"/>
      <c r="O121" s="55"/>
      <c r="P121" s="55"/>
      <c r="Q121" s="56" t="str">
        <f t="shared" si="8"/>
        <v/>
      </c>
      <c r="R121" s="57"/>
      <c r="S121" s="92"/>
      <c r="T121" s="93"/>
    </row>
    <row r="122" spans="1:20">
      <c r="A122" s="53" t="s">
        <v>93</v>
      </c>
      <c r="B122" s="99"/>
      <c r="C122" s="96"/>
      <c r="D122" s="96"/>
      <c r="E122" s="55"/>
      <c r="F122" s="64"/>
      <c r="G122" s="64"/>
      <c r="H122" s="55"/>
      <c r="I122" s="55"/>
      <c r="J122" s="54" t="str">
        <f t="shared" si="6"/>
        <v/>
      </c>
      <c r="K122" s="55"/>
      <c r="L122" s="55"/>
      <c r="M122" s="55" t="str">
        <f t="shared" si="7"/>
        <v/>
      </c>
      <c r="N122" s="55"/>
      <c r="O122" s="55"/>
      <c r="P122" s="55"/>
      <c r="Q122" s="56" t="str">
        <f t="shared" si="8"/>
        <v/>
      </c>
      <c r="R122" s="57"/>
      <c r="S122" s="92"/>
      <c r="T122" s="93"/>
    </row>
    <row r="123" spans="1:20">
      <c r="A123" s="53" t="s">
        <v>93</v>
      </c>
      <c r="B123" s="99"/>
      <c r="C123" s="96"/>
      <c r="D123" s="96"/>
      <c r="E123" s="55"/>
      <c r="F123" s="64"/>
      <c r="G123" s="64"/>
      <c r="H123" s="55"/>
      <c r="I123" s="55"/>
      <c r="J123" s="54" t="str">
        <f t="shared" si="6"/>
        <v/>
      </c>
      <c r="K123" s="55"/>
      <c r="L123" s="55"/>
      <c r="M123" s="55" t="str">
        <f t="shared" si="7"/>
        <v/>
      </c>
      <c r="N123" s="55"/>
      <c r="O123" s="55"/>
      <c r="P123" s="55"/>
      <c r="Q123" s="56" t="str">
        <f t="shared" si="8"/>
        <v/>
      </c>
      <c r="R123" s="57"/>
      <c r="S123" s="92"/>
      <c r="T123" s="93"/>
    </row>
    <row r="124" spans="1:20">
      <c r="A124" s="53" t="s">
        <v>93</v>
      </c>
      <c r="B124" s="99"/>
      <c r="C124" s="96"/>
      <c r="D124" s="96"/>
      <c r="E124" s="55"/>
      <c r="F124" s="64"/>
      <c r="G124" s="64"/>
      <c r="H124" s="55"/>
      <c r="I124" s="55"/>
      <c r="J124" s="54" t="str">
        <f t="shared" si="6"/>
        <v/>
      </c>
      <c r="K124" s="55"/>
      <c r="L124" s="55"/>
      <c r="M124" s="55" t="str">
        <f t="shared" si="7"/>
        <v/>
      </c>
      <c r="N124" s="55"/>
      <c r="O124" s="55"/>
      <c r="P124" s="55"/>
      <c r="Q124" s="56" t="str">
        <f t="shared" si="8"/>
        <v/>
      </c>
      <c r="R124" s="57"/>
      <c r="S124" s="92"/>
      <c r="T124" s="93"/>
    </row>
    <row r="125" spans="1:20">
      <c r="A125" s="53" t="s">
        <v>93</v>
      </c>
      <c r="B125" s="99"/>
      <c r="C125" s="96"/>
      <c r="D125" s="96"/>
      <c r="E125" s="55"/>
      <c r="F125" s="64"/>
      <c r="G125" s="64"/>
      <c r="H125" s="55"/>
      <c r="I125" s="55"/>
      <c r="J125" s="54" t="str">
        <f t="shared" si="6"/>
        <v/>
      </c>
      <c r="K125" s="55"/>
      <c r="L125" s="55"/>
      <c r="M125" s="55" t="str">
        <f t="shared" si="7"/>
        <v/>
      </c>
      <c r="N125" s="55"/>
      <c r="O125" s="55"/>
      <c r="P125" s="55"/>
      <c r="Q125" s="56" t="str">
        <f t="shared" si="8"/>
        <v/>
      </c>
      <c r="R125" s="57"/>
      <c r="S125" s="92"/>
      <c r="T125" s="93"/>
    </row>
    <row r="126" spans="1:20">
      <c r="A126" s="53" t="s">
        <v>93</v>
      </c>
      <c r="B126" s="99"/>
      <c r="C126" s="96"/>
      <c r="D126" s="96"/>
      <c r="E126" s="55"/>
      <c r="F126" s="64"/>
      <c r="G126" s="64"/>
      <c r="H126" s="55"/>
      <c r="I126" s="55"/>
      <c r="J126" s="54" t="str">
        <f t="shared" si="6"/>
        <v/>
      </c>
      <c r="K126" s="55"/>
      <c r="L126" s="55"/>
      <c r="M126" s="55" t="str">
        <f t="shared" si="7"/>
        <v/>
      </c>
      <c r="N126" s="55"/>
      <c r="O126" s="55"/>
      <c r="P126" s="55"/>
      <c r="Q126" s="56" t="str">
        <f t="shared" si="8"/>
        <v/>
      </c>
      <c r="R126" s="57"/>
      <c r="S126" s="92"/>
      <c r="T126" s="93"/>
    </row>
    <row r="127" spans="1:20">
      <c r="A127" s="53" t="s">
        <v>93</v>
      </c>
      <c r="B127" s="99"/>
      <c r="C127" s="96"/>
      <c r="D127" s="96"/>
      <c r="E127" s="55"/>
      <c r="F127" s="64"/>
      <c r="G127" s="64"/>
      <c r="H127" s="55"/>
      <c r="I127" s="55"/>
      <c r="J127" s="54" t="str">
        <f t="shared" si="6"/>
        <v/>
      </c>
      <c r="K127" s="55"/>
      <c r="L127" s="55"/>
      <c r="M127" s="55" t="str">
        <f t="shared" si="7"/>
        <v/>
      </c>
      <c r="N127" s="55"/>
      <c r="O127" s="55"/>
      <c r="P127" s="55"/>
      <c r="Q127" s="56" t="str">
        <f t="shared" si="8"/>
        <v/>
      </c>
      <c r="R127" s="57"/>
      <c r="S127" s="92"/>
      <c r="T127" s="93"/>
    </row>
    <row r="128" spans="1:20">
      <c r="A128" s="53" t="s">
        <v>93</v>
      </c>
      <c r="B128" s="99"/>
      <c r="C128" s="96"/>
      <c r="D128" s="96"/>
      <c r="E128" s="55"/>
      <c r="F128" s="64"/>
      <c r="G128" s="64"/>
      <c r="H128" s="55"/>
      <c r="I128" s="55"/>
      <c r="J128" s="54" t="str">
        <f t="shared" si="6"/>
        <v/>
      </c>
      <c r="K128" s="55"/>
      <c r="L128" s="55"/>
      <c r="M128" s="55" t="str">
        <f t="shared" si="7"/>
        <v/>
      </c>
      <c r="N128" s="55"/>
      <c r="O128" s="55"/>
      <c r="P128" s="55"/>
      <c r="Q128" s="56" t="str">
        <f t="shared" si="8"/>
        <v/>
      </c>
      <c r="R128" s="57"/>
      <c r="S128" s="92"/>
      <c r="T128" s="93"/>
    </row>
    <row r="129" spans="1:20">
      <c r="A129" s="53" t="s">
        <v>93</v>
      </c>
      <c r="B129" s="99"/>
      <c r="C129" s="96"/>
      <c r="D129" s="96"/>
      <c r="E129" s="55"/>
      <c r="F129" s="64"/>
      <c r="G129" s="64"/>
      <c r="H129" s="55"/>
      <c r="I129" s="55"/>
      <c r="J129" s="54" t="str">
        <f t="shared" si="6"/>
        <v/>
      </c>
      <c r="K129" s="55"/>
      <c r="L129" s="55"/>
      <c r="M129" s="55" t="str">
        <f t="shared" si="7"/>
        <v/>
      </c>
      <c r="N129" s="55"/>
      <c r="O129" s="55"/>
      <c r="P129" s="55"/>
      <c r="Q129" s="56" t="str">
        <f t="shared" si="8"/>
        <v/>
      </c>
      <c r="R129" s="57"/>
      <c r="S129" s="92"/>
      <c r="T129" s="93"/>
    </row>
    <row r="130" spans="1:20">
      <c r="A130" s="53" t="s">
        <v>93</v>
      </c>
      <c r="B130" s="99"/>
      <c r="C130" s="96"/>
      <c r="D130" s="96"/>
      <c r="E130" s="55"/>
      <c r="F130" s="64"/>
      <c r="G130" s="64"/>
      <c r="H130" s="55"/>
      <c r="I130" s="55"/>
      <c r="J130" s="54" t="str">
        <f t="shared" si="6"/>
        <v/>
      </c>
      <c r="K130" s="55"/>
      <c r="L130" s="55"/>
      <c r="M130" s="55" t="str">
        <f t="shared" si="7"/>
        <v/>
      </c>
      <c r="N130" s="55"/>
      <c r="O130" s="55"/>
      <c r="P130" s="55"/>
      <c r="Q130" s="56" t="str">
        <f t="shared" si="8"/>
        <v/>
      </c>
      <c r="R130" s="57"/>
      <c r="S130" s="92"/>
      <c r="T130" s="93"/>
    </row>
    <row r="131" spans="1:20">
      <c r="A131" s="53" t="s">
        <v>93</v>
      </c>
      <c r="B131" s="99"/>
      <c r="C131" s="96"/>
      <c r="D131" s="96"/>
      <c r="E131" s="55"/>
      <c r="F131" s="64"/>
      <c r="G131" s="64"/>
      <c r="H131" s="55"/>
      <c r="I131" s="55"/>
      <c r="J131" s="54" t="str">
        <f t="shared" si="6"/>
        <v/>
      </c>
      <c r="K131" s="55"/>
      <c r="L131" s="55"/>
      <c r="M131" s="55" t="str">
        <f t="shared" si="7"/>
        <v/>
      </c>
      <c r="N131" s="55"/>
      <c r="O131" s="55"/>
      <c r="P131" s="55"/>
      <c r="Q131" s="56" t="str">
        <f t="shared" si="8"/>
        <v/>
      </c>
      <c r="R131" s="57"/>
      <c r="S131" s="92"/>
      <c r="T131" s="93"/>
    </row>
    <row r="132" spans="1:20">
      <c r="A132" s="53" t="s">
        <v>93</v>
      </c>
      <c r="B132" s="99"/>
      <c r="C132" s="96"/>
      <c r="D132" s="96"/>
      <c r="E132" s="55"/>
      <c r="F132" s="64"/>
      <c r="G132" s="64"/>
      <c r="H132" s="55"/>
      <c r="I132" s="55"/>
      <c r="J132" s="54" t="str">
        <f t="shared" si="6"/>
        <v/>
      </c>
      <c r="K132" s="55"/>
      <c r="L132" s="55"/>
      <c r="M132" s="55" t="str">
        <f t="shared" si="7"/>
        <v/>
      </c>
      <c r="N132" s="55"/>
      <c r="O132" s="55"/>
      <c r="P132" s="55"/>
      <c r="Q132" s="56" t="str">
        <f t="shared" si="8"/>
        <v/>
      </c>
      <c r="R132" s="57"/>
      <c r="S132" s="92"/>
      <c r="T132" s="93"/>
    </row>
    <row r="133" spans="1:20">
      <c r="A133" s="53" t="s">
        <v>93</v>
      </c>
      <c r="B133" s="99"/>
      <c r="C133" s="96"/>
      <c r="D133" s="96"/>
      <c r="E133" s="55"/>
      <c r="F133" s="64"/>
      <c r="G133" s="64"/>
      <c r="H133" s="55"/>
      <c r="I133" s="55"/>
      <c r="J133" s="54" t="str">
        <f t="shared" ref="J133:J196" si="9">IF(ISBLANK(B133),"",VLOOKUP(B133,$W$9:$Y$15,3,0))</f>
        <v/>
      </c>
      <c r="K133" s="55"/>
      <c r="L133" s="55"/>
      <c r="M133" s="55" t="str">
        <f t="shared" ref="M133:M196" si="10">IF(OR(ISBLANK(F133),ISBLANK(G133),ISBLANK($F$4),ISBLANK($G$4)),"",ROUNDUP(MOD(DEGREES(ATAN2(COS(RADIANS($F$4))*SIN(RADIANS(F133))-SIN(RADIANS($F$4))*COS(RADIANS(F133))*COS(RADIANS(G133-$G$4)),SIN(RADIANS(G133-$G$4))*COS(RADIANS(F133)))),180)+IF(G133&gt;$G$4,180,0),0))</f>
        <v/>
      </c>
      <c r="N133" s="55"/>
      <c r="O133" s="55"/>
      <c r="P133" s="55"/>
      <c r="Q133" s="56" t="str">
        <f t="shared" ref="Q133:Q196" si="11">IF(OR(ISBLANK(B133), ISBLANK($S$4)),"",ROUND(MIN(VLOOKUP(B133,$W$9:$AA$15,2,0)+J133+K133,47+10*LOG10($S$4/10),VLOOKUP(B133,$W$9:$AA$15,5,0)+10*LOG10($S$4/10)),1))</f>
        <v/>
      </c>
      <c r="R133" s="57"/>
      <c r="S133" s="92"/>
      <c r="T133" s="93"/>
    </row>
    <row r="134" spans="1:20">
      <c r="A134" s="53" t="s">
        <v>93</v>
      </c>
      <c r="B134" s="99"/>
      <c r="C134" s="96"/>
      <c r="D134" s="96"/>
      <c r="E134" s="55"/>
      <c r="F134" s="64"/>
      <c r="G134" s="64"/>
      <c r="H134" s="55"/>
      <c r="I134" s="55"/>
      <c r="J134" s="54" t="str">
        <f t="shared" si="9"/>
        <v/>
      </c>
      <c r="K134" s="55"/>
      <c r="L134" s="55"/>
      <c r="M134" s="55" t="str">
        <f t="shared" si="10"/>
        <v/>
      </c>
      <c r="N134" s="55"/>
      <c r="O134" s="55"/>
      <c r="P134" s="55"/>
      <c r="Q134" s="56" t="str">
        <f t="shared" si="11"/>
        <v/>
      </c>
      <c r="R134" s="57"/>
      <c r="S134" s="92"/>
      <c r="T134" s="93"/>
    </row>
    <row r="135" spans="1:20">
      <c r="A135" s="53" t="s">
        <v>93</v>
      </c>
      <c r="B135" s="99"/>
      <c r="C135" s="96"/>
      <c r="D135" s="96"/>
      <c r="E135" s="55"/>
      <c r="F135" s="64"/>
      <c r="G135" s="64"/>
      <c r="H135" s="55"/>
      <c r="I135" s="55"/>
      <c r="J135" s="54" t="str">
        <f t="shared" si="9"/>
        <v/>
      </c>
      <c r="K135" s="55"/>
      <c r="L135" s="55"/>
      <c r="M135" s="55" t="str">
        <f t="shared" si="10"/>
        <v/>
      </c>
      <c r="N135" s="55"/>
      <c r="O135" s="55"/>
      <c r="P135" s="55"/>
      <c r="Q135" s="56" t="str">
        <f t="shared" si="11"/>
        <v/>
      </c>
      <c r="R135" s="57"/>
      <c r="S135" s="92"/>
      <c r="T135" s="93"/>
    </row>
    <row r="136" spans="1:20">
      <c r="A136" s="53" t="s">
        <v>93</v>
      </c>
      <c r="B136" s="99"/>
      <c r="C136" s="96"/>
      <c r="D136" s="96"/>
      <c r="E136" s="55"/>
      <c r="F136" s="64"/>
      <c r="G136" s="64"/>
      <c r="H136" s="55"/>
      <c r="I136" s="55"/>
      <c r="J136" s="54" t="str">
        <f t="shared" si="9"/>
        <v/>
      </c>
      <c r="K136" s="55"/>
      <c r="L136" s="55"/>
      <c r="M136" s="55" t="str">
        <f t="shared" si="10"/>
        <v/>
      </c>
      <c r="N136" s="55"/>
      <c r="O136" s="55"/>
      <c r="P136" s="55"/>
      <c r="Q136" s="56" t="str">
        <f t="shared" si="11"/>
        <v/>
      </c>
      <c r="R136" s="57"/>
      <c r="S136" s="92"/>
      <c r="T136" s="93"/>
    </row>
    <row r="137" spans="1:20">
      <c r="A137" s="53" t="s">
        <v>93</v>
      </c>
      <c r="B137" s="99"/>
      <c r="C137" s="96"/>
      <c r="D137" s="96"/>
      <c r="E137" s="55"/>
      <c r="F137" s="64"/>
      <c r="G137" s="64"/>
      <c r="H137" s="55"/>
      <c r="I137" s="55"/>
      <c r="J137" s="54" t="str">
        <f t="shared" si="9"/>
        <v/>
      </c>
      <c r="K137" s="55"/>
      <c r="L137" s="55"/>
      <c r="M137" s="55" t="str">
        <f t="shared" si="10"/>
        <v/>
      </c>
      <c r="N137" s="55"/>
      <c r="O137" s="55"/>
      <c r="P137" s="55"/>
      <c r="Q137" s="56" t="str">
        <f t="shared" si="11"/>
        <v/>
      </c>
      <c r="R137" s="57"/>
      <c r="S137" s="92"/>
      <c r="T137" s="93"/>
    </row>
    <row r="138" spans="1:20">
      <c r="A138" s="53" t="s">
        <v>93</v>
      </c>
      <c r="B138" s="99"/>
      <c r="C138" s="96"/>
      <c r="D138" s="96"/>
      <c r="E138" s="55"/>
      <c r="F138" s="64"/>
      <c r="G138" s="64"/>
      <c r="H138" s="55"/>
      <c r="I138" s="55"/>
      <c r="J138" s="54" t="str">
        <f t="shared" si="9"/>
        <v/>
      </c>
      <c r="K138" s="55"/>
      <c r="L138" s="55"/>
      <c r="M138" s="55" t="str">
        <f t="shared" si="10"/>
        <v/>
      </c>
      <c r="N138" s="55"/>
      <c r="O138" s="55"/>
      <c r="P138" s="55"/>
      <c r="Q138" s="56" t="str">
        <f t="shared" si="11"/>
        <v/>
      </c>
      <c r="R138" s="57"/>
      <c r="S138" s="92"/>
      <c r="T138" s="93"/>
    </row>
    <row r="139" spans="1:20">
      <c r="A139" s="53" t="s">
        <v>93</v>
      </c>
      <c r="B139" s="99"/>
      <c r="C139" s="96"/>
      <c r="D139" s="96"/>
      <c r="E139" s="55"/>
      <c r="F139" s="64"/>
      <c r="G139" s="64"/>
      <c r="H139" s="55"/>
      <c r="I139" s="55"/>
      <c r="J139" s="54" t="str">
        <f t="shared" si="9"/>
        <v/>
      </c>
      <c r="K139" s="55"/>
      <c r="L139" s="55"/>
      <c r="M139" s="55" t="str">
        <f t="shared" si="10"/>
        <v/>
      </c>
      <c r="N139" s="55"/>
      <c r="O139" s="55"/>
      <c r="P139" s="55"/>
      <c r="Q139" s="56" t="str">
        <f t="shared" si="11"/>
        <v/>
      </c>
      <c r="R139" s="57"/>
      <c r="S139" s="92"/>
      <c r="T139" s="93"/>
    </row>
    <row r="140" spans="1:20">
      <c r="A140" s="53" t="s">
        <v>93</v>
      </c>
      <c r="B140" s="99"/>
      <c r="C140" s="96"/>
      <c r="D140" s="96"/>
      <c r="E140" s="55"/>
      <c r="F140" s="64"/>
      <c r="G140" s="64"/>
      <c r="H140" s="55"/>
      <c r="I140" s="55"/>
      <c r="J140" s="54" t="str">
        <f t="shared" si="9"/>
        <v/>
      </c>
      <c r="K140" s="55"/>
      <c r="L140" s="55"/>
      <c r="M140" s="55" t="str">
        <f t="shared" si="10"/>
        <v/>
      </c>
      <c r="N140" s="55"/>
      <c r="O140" s="55"/>
      <c r="P140" s="55"/>
      <c r="Q140" s="56" t="str">
        <f t="shared" si="11"/>
        <v/>
      </c>
      <c r="R140" s="57"/>
      <c r="S140" s="92"/>
      <c r="T140" s="93"/>
    </row>
    <row r="141" spans="1:20">
      <c r="A141" s="53" t="s">
        <v>93</v>
      </c>
      <c r="B141" s="99"/>
      <c r="C141" s="96"/>
      <c r="D141" s="96"/>
      <c r="E141" s="55"/>
      <c r="F141" s="64"/>
      <c r="G141" s="64"/>
      <c r="H141" s="55"/>
      <c r="I141" s="55"/>
      <c r="J141" s="54" t="str">
        <f t="shared" si="9"/>
        <v/>
      </c>
      <c r="K141" s="55"/>
      <c r="L141" s="55"/>
      <c r="M141" s="55" t="str">
        <f t="shared" si="10"/>
        <v/>
      </c>
      <c r="N141" s="55"/>
      <c r="O141" s="55"/>
      <c r="P141" s="55"/>
      <c r="Q141" s="56" t="str">
        <f t="shared" si="11"/>
        <v/>
      </c>
      <c r="R141" s="57"/>
      <c r="S141" s="92"/>
      <c r="T141" s="93"/>
    </row>
    <row r="142" spans="1:20">
      <c r="A142" s="53" t="s">
        <v>93</v>
      </c>
      <c r="B142" s="99"/>
      <c r="C142" s="96"/>
      <c r="D142" s="96"/>
      <c r="E142" s="55"/>
      <c r="F142" s="64"/>
      <c r="G142" s="64"/>
      <c r="H142" s="55"/>
      <c r="I142" s="55"/>
      <c r="J142" s="54" t="str">
        <f t="shared" si="9"/>
        <v/>
      </c>
      <c r="K142" s="55"/>
      <c r="L142" s="55"/>
      <c r="M142" s="55" t="str">
        <f t="shared" si="10"/>
        <v/>
      </c>
      <c r="N142" s="55"/>
      <c r="O142" s="55"/>
      <c r="P142" s="55"/>
      <c r="Q142" s="56" t="str">
        <f t="shared" si="11"/>
        <v/>
      </c>
      <c r="R142" s="57"/>
      <c r="S142" s="92"/>
      <c r="T142" s="93"/>
    </row>
    <row r="143" spans="1:20">
      <c r="A143" s="53" t="s">
        <v>93</v>
      </c>
      <c r="B143" s="99"/>
      <c r="C143" s="96"/>
      <c r="D143" s="96"/>
      <c r="E143" s="55"/>
      <c r="F143" s="64"/>
      <c r="G143" s="64"/>
      <c r="H143" s="55"/>
      <c r="I143" s="55"/>
      <c r="J143" s="54" t="str">
        <f t="shared" si="9"/>
        <v/>
      </c>
      <c r="K143" s="55"/>
      <c r="L143" s="55"/>
      <c r="M143" s="55" t="str">
        <f t="shared" si="10"/>
        <v/>
      </c>
      <c r="N143" s="55"/>
      <c r="O143" s="55"/>
      <c r="P143" s="55"/>
      <c r="Q143" s="56" t="str">
        <f t="shared" si="11"/>
        <v/>
      </c>
      <c r="R143" s="57"/>
      <c r="S143" s="92"/>
      <c r="T143" s="93"/>
    </row>
    <row r="144" spans="1:20">
      <c r="A144" s="53" t="s">
        <v>93</v>
      </c>
      <c r="B144" s="99"/>
      <c r="C144" s="96"/>
      <c r="D144" s="96"/>
      <c r="E144" s="55"/>
      <c r="F144" s="64"/>
      <c r="G144" s="64"/>
      <c r="H144" s="55"/>
      <c r="I144" s="55"/>
      <c r="J144" s="54" t="str">
        <f t="shared" si="9"/>
        <v/>
      </c>
      <c r="K144" s="55"/>
      <c r="L144" s="55"/>
      <c r="M144" s="55" t="str">
        <f t="shared" si="10"/>
        <v/>
      </c>
      <c r="N144" s="55"/>
      <c r="O144" s="55"/>
      <c r="P144" s="55"/>
      <c r="Q144" s="56" t="str">
        <f t="shared" si="11"/>
        <v/>
      </c>
      <c r="R144" s="57"/>
      <c r="S144" s="92"/>
      <c r="T144" s="93"/>
    </row>
    <row r="145" spans="1:20">
      <c r="A145" s="53" t="s">
        <v>93</v>
      </c>
      <c r="B145" s="99"/>
      <c r="C145" s="96"/>
      <c r="D145" s="96"/>
      <c r="E145" s="55"/>
      <c r="F145" s="64"/>
      <c r="G145" s="64"/>
      <c r="H145" s="55"/>
      <c r="I145" s="55"/>
      <c r="J145" s="54" t="str">
        <f t="shared" si="9"/>
        <v/>
      </c>
      <c r="K145" s="55"/>
      <c r="L145" s="55"/>
      <c r="M145" s="55" t="str">
        <f t="shared" si="10"/>
        <v/>
      </c>
      <c r="N145" s="55"/>
      <c r="O145" s="55"/>
      <c r="P145" s="55"/>
      <c r="Q145" s="56" t="str">
        <f t="shared" si="11"/>
        <v/>
      </c>
      <c r="R145" s="57"/>
      <c r="S145" s="92"/>
      <c r="T145" s="93"/>
    </row>
    <row r="146" spans="1:20">
      <c r="A146" s="53" t="s">
        <v>93</v>
      </c>
      <c r="B146" s="99"/>
      <c r="C146" s="96"/>
      <c r="D146" s="96"/>
      <c r="E146" s="55"/>
      <c r="F146" s="64"/>
      <c r="G146" s="64"/>
      <c r="H146" s="55"/>
      <c r="I146" s="55"/>
      <c r="J146" s="54" t="str">
        <f t="shared" si="9"/>
        <v/>
      </c>
      <c r="K146" s="55"/>
      <c r="L146" s="55"/>
      <c r="M146" s="55" t="str">
        <f t="shared" si="10"/>
        <v/>
      </c>
      <c r="N146" s="55"/>
      <c r="O146" s="55"/>
      <c r="P146" s="55"/>
      <c r="Q146" s="56" t="str">
        <f t="shared" si="11"/>
        <v/>
      </c>
      <c r="R146" s="57"/>
      <c r="S146" s="92"/>
      <c r="T146" s="93"/>
    </row>
    <row r="147" spans="1:20">
      <c r="A147" s="53" t="s">
        <v>93</v>
      </c>
      <c r="B147" s="99"/>
      <c r="C147" s="96"/>
      <c r="D147" s="96"/>
      <c r="E147" s="55"/>
      <c r="F147" s="64"/>
      <c r="G147" s="64"/>
      <c r="H147" s="55"/>
      <c r="I147" s="55"/>
      <c r="J147" s="54" t="str">
        <f t="shared" si="9"/>
        <v/>
      </c>
      <c r="K147" s="55"/>
      <c r="L147" s="55"/>
      <c r="M147" s="55" t="str">
        <f t="shared" si="10"/>
        <v/>
      </c>
      <c r="N147" s="55"/>
      <c r="O147" s="55"/>
      <c r="P147" s="55"/>
      <c r="Q147" s="56" t="str">
        <f t="shared" si="11"/>
        <v/>
      </c>
      <c r="R147" s="57"/>
      <c r="S147" s="92"/>
      <c r="T147" s="93"/>
    </row>
    <row r="148" spans="1:20">
      <c r="A148" s="53" t="s">
        <v>93</v>
      </c>
      <c r="B148" s="99"/>
      <c r="C148" s="96"/>
      <c r="D148" s="96"/>
      <c r="E148" s="55"/>
      <c r="F148" s="64"/>
      <c r="G148" s="64"/>
      <c r="H148" s="55"/>
      <c r="I148" s="55"/>
      <c r="J148" s="54" t="str">
        <f t="shared" si="9"/>
        <v/>
      </c>
      <c r="K148" s="55"/>
      <c r="L148" s="55"/>
      <c r="M148" s="55" t="str">
        <f t="shared" si="10"/>
        <v/>
      </c>
      <c r="N148" s="55"/>
      <c r="O148" s="55"/>
      <c r="P148" s="55"/>
      <c r="Q148" s="56" t="str">
        <f t="shared" si="11"/>
        <v/>
      </c>
      <c r="R148" s="57"/>
      <c r="S148" s="92"/>
      <c r="T148" s="93"/>
    </row>
    <row r="149" spans="1:20">
      <c r="A149" s="53" t="s">
        <v>93</v>
      </c>
      <c r="B149" s="99"/>
      <c r="C149" s="96"/>
      <c r="D149" s="96"/>
      <c r="E149" s="55"/>
      <c r="F149" s="64"/>
      <c r="G149" s="64"/>
      <c r="H149" s="55"/>
      <c r="I149" s="55"/>
      <c r="J149" s="54" t="str">
        <f t="shared" si="9"/>
        <v/>
      </c>
      <c r="K149" s="55"/>
      <c r="L149" s="55"/>
      <c r="M149" s="55" t="str">
        <f t="shared" si="10"/>
        <v/>
      </c>
      <c r="N149" s="55"/>
      <c r="O149" s="55"/>
      <c r="P149" s="55"/>
      <c r="Q149" s="56" t="str">
        <f t="shared" si="11"/>
        <v/>
      </c>
      <c r="R149" s="57"/>
      <c r="S149" s="92"/>
      <c r="T149" s="93"/>
    </row>
    <row r="150" spans="1:20">
      <c r="A150" s="53" t="s">
        <v>93</v>
      </c>
      <c r="B150" s="99"/>
      <c r="C150" s="96"/>
      <c r="D150" s="96"/>
      <c r="E150" s="55"/>
      <c r="F150" s="64"/>
      <c r="G150" s="64"/>
      <c r="H150" s="55"/>
      <c r="I150" s="55"/>
      <c r="J150" s="54" t="str">
        <f t="shared" si="9"/>
        <v/>
      </c>
      <c r="K150" s="55"/>
      <c r="L150" s="55"/>
      <c r="M150" s="55" t="str">
        <f t="shared" si="10"/>
        <v/>
      </c>
      <c r="N150" s="55"/>
      <c r="O150" s="55"/>
      <c r="P150" s="55"/>
      <c r="Q150" s="56" t="str">
        <f t="shared" si="11"/>
        <v/>
      </c>
      <c r="R150" s="57"/>
      <c r="S150" s="92"/>
      <c r="T150" s="93"/>
    </row>
    <row r="151" spans="1:20">
      <c r="A151" s="53" t="s">
        <v>93</v>
      </c>
      <c r="B151" s="99"/>
      <c r="C151" s="96"/>
      <c r="D151" s="96"/>
      <c r="E151" s="55"/>
      <c r="F151" s="64"/>
      <c r="G151" s="64"/>
      <c r="H151" s="55"/>
      <c r="I151" s="55"/>
      <c r="J151" s="54" t="str">
        <f t="shared" si="9"/>
        <v/>
      </c>
      <c r="K151" s="55"/>
      <c r="L151" s="55"/>
      <c r="M151" s="55" t="str">
        <f t="shared" si="10"/>
        <v/>
      </c>
      <c r="N151" s="55"/>
      <c r="O151" s="55"/>
      <c r="P151" s="55"/>
      <c r="Q151" s="56" t="str">
        <f t="shared" si="11"/>
        <v/>
      </c>
      <c r="R151" s="57"/>
      <c r="S151" s="92"/>
      <c r="T151" s="93"/>
    </row>
    <row r="152" spans="1:20">
      <c r="A152" s="53" t="s">
        <v>93</v>
      </c>
      <c r="B152" s="99"/>
      <c r="C152" s="96"/>
      <c r="D152" s="96"/>
      <c r="E152" s="55"/>
      <c r="F152" s="64"/>
      <c r="G152" s="64"/>
      <c r="H152" s="55"/>
      <c r="I152" s="55"/>
      <c r="J152" s="54" t="str">
        <f t="shared" si="9"/>
        <v/>
      </c>
      <c r="K152" s="55"/>
      <c r="L152" s="55"/>
      <c r="M152" s="55" t="str">
        <f t="shared" si="10"/>
        <v/>
      </c>
      <c r="N152" s="55"/>
      <c r="O152" s="55"/>
      <c r="P152" s="55"/>
      <c r="Q152" s="56" t="str">
        <f t="shared" si="11"/>
        <v/>
      </c>
      <c r="R152" s="57"/>
      <c r="S152" s="92"/>
      <c r="T152" s="93"/>
    </row>
    <row r="153" spans="1:20">
      <c r="A153" s="53" t="s">
        <v>93</v>
      </c>
      <c r="B153" s="99"/>
      <c r="C153" s="96"/>
      <c r="D153" s="96"/>
      <c r="E153" s="55"/>
      <c r="F153" s="64"/>
      <c r="G153" s="64"/>
      <c r="H153" s="55"/>
      <c r="I153" s="55"/>
      <c r="J153" s="54" t="str">
        <f t="shared" si="9"/>
        <v/>
      </c>
      <c r="K153" s="55"/>
      <c r="L153" s="55"/>
      <c r="M153" s="55" t="str">
        <f t="shared" si="10"/>
        <v/>
      </c>
      <c r="N153" s="55"/>
      <c r="O153" s="55"/>
      <c r="P153" s="55"/>
      <c r="Q153" s="56" t="str">
        <f t="shared" si="11"/>
        <v/>
      </c>
      <c r="R153" s="57"/>
      <c r="S153" s="92"/>
      <c r="T153" s="93"/>
    </row>
    <row r="154" spans="1:20">
      <c r="A154" s="53" t="s">
        <v>93</v>
      </c>
      <c r="B154" s="99"/>
      <c r="C154" s="96"/>
      <c r="D154" s="96"/>
      <c r="E154" s="55"/>
      <c r="F154" s="64"/>
      <c r="G154" s="64"/>
      <c r="H154" s="55"/>
      <c r="I154" s="55"/>
      <c r="J154" s="54" t="str">
        <f t="shared" si="9"/>
        <v/>
      </c>
      <c r="K154" s="55"/>
      <c r="L154" s="55"/>
      <c r="M154" s="55" t="str">
        <f t="shared" si="10"/>
        <v/>
      </c>
      <c r="N154" s="55"/>
      <c r="O154" s="55"/>
      <c r="P154" s="55"/>
      <c r="Q154" s="56" t="str">
        <f t="shared" si="11"/>
        <v/>
      </c>
      <c r="R154" s="57"/>
      <c r="S154" s="92"/>
      <c r="T154" s="93"/>
    </row>
    <row r="155" spans="1:20">
      <c r="A155" s="53" t="s">
        <v>93</v>
      </c>
      <c r="B155" s="99"/>
      <c r="C155" s="96"/>
      <c r="D155" s="96"/>
      <c r="E155" s="55"/>
      <c r="F155" s="64"/>
      <c r="G155" s="64"/>
      <c r="H155" s="55"/>
      <c r="I155" s="55"/>
      <c r="J155" s="54" t="str">
        <f t="shared" si="9"/>
        <v/>
      </c>
      <c r="K155" s="55"/>
      <c r="L155" s="55"/>
      <c r="M155" s="55" t="str">
        <f t="shared" si="10"/>
        <v/>
      </c>
      <c r="N155" s="55"/>
      <c r="O155" s="55"/>
      <c r="P155" s="55"/>
      <c r="Q155" s="56" t="str">
        <f t="shared" si="11"/>
        <v/>
      </c>
      <c r="R155" s="57"/>
      <c r="S155" s="92"/>
      <c r="T155" s="93"/>
    </row>
    <row r="156" spans="1:20">
      <c r="A156" s="53" t="s">
        <v>93</v>
      </c>
      <c r="B156" s="99"/>
      <c r="C156" s="96"/>
      <c r="D156" s="96"/>
      <c r="E156" s="55"/>
      <c r="F156" s="64"/>
      <c r="G156" s="64"/>
      <c r="H156" s="55"/>
      <c r="I156" s="55"/>
      <c r="J156" s="54" t="str">
        <f t="shared" si="9"/>
        <v/>
      </c>
      <c r="K156" s="55"/>
      <c r="L156" s="55"/>
      <c r="M156" s="55" t="str">
        <f t="shared" si="10"/>
        <v/>
      </c>
      <c r="N156" s="55"/>
      <c r="O156" s="55"/>
      <c r="P156" s="55"/>
      <c r="Q156" s="56" t="str">
        <f t="shared" si="11"/>
        <v/>
      </c>
      <c r="R156" s="57"/>
      <c r="S156" s="92"/>
      <c r="T156" s="93"/>
    </row>
    <row r="157" spans="1:20">
      <c r="A157" s="53" t="s">
        <v>93</v>
      </c>
      <c r="B157" s="99"/>
      <c r="C157" s="96"/>
      <c r="D157" s="96"/>
      <c r="E157" s="55"/>
      <c r="F157" s="64"/>
      <c r="G157" s="64"/>
      <c r="H157" s="55"/>
      <c r="I157" s="55"/>
      <c r="J157" s="54" t="str">
        <f t="shared" si="9"/>
        <v/>
      </c>
      <c r="K157" s="55"/>
      <c r="L157" s="55"/>
      <c r="M157" s="55" t="str">
        <f t="shared" si="10"/>
        <v/>
      </c>
      <c r="N157" s="55"/>
      <c r="O157" s="55"/>
      <c r="P157" s="55"/>
      <c r="Q157" s="56" t="str">
        <f t="shared" si="11"/>
        <v/>
      </c>
      <c r="R157" s="57"/>
      <c r="S157" s="92"/>
      <c r="T157" s="93"/>
    </row>
    <row r="158" spans="1:20">
      <c r="A158" s="53" t="s">
        <v>93</v>
      </c>
      <c r="B158" s="99"/>
      <c r="C158" s="96"/>
      <c r="D158" s="96"/>
      <c r="E158" s="55"/>
      <c r="F158" s="64"/>
      <c r="G158" s="64"/>
      <c r="H158" s="55"/>
      <c r="I158" s="55"/>
      <c r="J158" s="54" t="str">
        <f t="shared" si="9"/>
        <v/>
      </c>
      <c r="K158" s="55"/>
      <c r="L158" s="55"/>
      <c r="M158" s="55" t="str">
        <f t="shared" si="10"/>
        <v/>
      </c>
      <c r="N158" s="55"/>
      <c r="O158" s="55"/>
      <c r="P158" s="55"/>
      <c r="Q158" s="56" t="str">
        <f t="shared" si="11"/>
        <v/>
      </c>
      <c r="R158" s="57"/>
      <c r="S158" s="92"/>
      <c r="T158" s="93"/>
    </row>
    <row r="159" spans="1:20">
      <c r="A159" s="53" t="s">
        <v>93</v>
      </c>
      <c r="B159" s="99"/>
      <c r="C159" s="96"/>
      <c r="D159" s="96"/>
      <c r="E159" s="55"/>
      <c r="F159" s="64"/>
      <c r="G159" s="64"/>
      <c r="H159" s="55"/>
      <c r="I159" s="55"/>
      <c r="J159" s="54" t="str">
        <f t="shared" si="9"/>
        <v/>
      </c>
      <c r="K159" s="55"/>
      <c r="L159" s="55"/>
      <c r="M159" s="55" t="str">
        <f t="shared" si="10"/>
        <v/>
      </c>
      <c r="N159" s="55"/>
      <c r="O159" s="55"/>
      <c r="P159" s="55"/>
      <c r="Q159" s="56" t="str">
        <f t="shared" si="11"/>
        <v/>
      </c>
      <c r="R159" s="57"/>
      <c r="S159" s="92"/>
      <c r="T159" s="93"/>
    </row>
    <row r="160" spans="1:20">
      <c r="A160" s="53" t="s">
        <v>93</v>
      </c>
      <c r="B160" s="99"/>
      <c r="C160" s="96"/>
      <c r="D160" s="96"/>
      <c r="E160" s="55"/>
      <c r="F160" s="64"/>
      <c r="G160" s="64"/>
      <c r="H160" s="55"/>
      <c r="I160" s="55"/>
      <c r="J160" s="54" t="str">
        <f t="shared" si="9"/>
        <v/>
      </c>
      <c r="K160" s="55"/>
      <c r="L160" s="55"/>
      <c r="M160" s="55" t="str">
        <f t="shared" si="10"/>
        <v/>
      </c>
      <c r="N160" s="55"/>
      <c r="O160" s="55"/>
      <c r="P160" s="55"/>
      <c r="Q160" s="56" t="str">
        <f t="shared" si="11"/>
        <v/>
      </c>
      <c r="R160" s="57"/>
      <c r="S160" s="92"/>
      <c r="T160" s="93"/>
    </row>
    <row r="161" spans="1:20">
      <c r="A161" s="53" t="s">
        <v>93</v>
      </c>
      <c r="B161" s="99"/>
      <c r="C161" s="96"/>
      <c r="D161" s="96"/>
      <c r="E161" s="55"/>
      <c r="F161" s="64"/>
      <c r="G161" s="64"/>
      <c r="H161" s="55"/>
      <c r="I161" s="55"/>
      <c r="J161" s="54" t="str">
        <f t="shared" si="9"/>
        <v/>
      </c>
      <c r="K161" s="55"/>
      <c r="L161" s="55"/>
      <c r="M161" s="55" t="str">
        <f t="shared" si="10"/>
        <v/>
      </c>
      <c r="N161" s="55"/>
      <c r="O161" s="55"/>
      <c r="P161" s="55"/>
      <c r="Q161" s="56" t="str">
        <f t="shared" si="11"/>
        <v/>
      </c>
      <c r="R161" s="57"/>
      <c r="S161" s="92"/>
      <c r="T161" s="93"/>
    </row>
    <row r="162" spans="1:20">
      <c r="A162" s="53" t="s">
        <v>93</v>
      </c>
      <c r="B162" s="99"/>
      <c r="C162" s="96"/>
      <c r="D162" s="96"/>
      <c r="E162" s="55"/>
      <c r="F162" s="64"/>
      <c r="G162" s="64"/>
      <c r="H162" s="55"/>
      <c r="I162" s="55"/>
      <c r="J162" s="54" t="str">
        <f t="shared" si="9"/>
        <v/>
      </c>
      <c r="K162" s="55"/>
      <c r="L162" s="55"/>
      <c r="M162" s="55" t="str">
        <f t="shared" si="10"/>
        <v/>
      </c>
      <c r="N162" s="55"/>
      <c r="O162" s="55"/>
      <c r="P162" s="55"/>
      <c r="Q162" s="56" t="str">
        <f t="shared" si="11"/>
        <v/>
      </c>
      <c r="R162" s="57"/>
      <c r="S162" s="92"/>
      <c r="T162" s="93"/>
    </row>
    <row r="163" spans="1:20">
      <c r="A163" s="53" t="s">
        <v>93</v>
      </c>
      <c r="B163" s="99"/>
      <c r="C163" s="96"/>
      <c r="D163" s="96"/>
      <c r="E163" s="55"/>
      <c r="F163" s="64"/>
      <c r="G163" s="64"/>
      <c r="H163" s="55"/>
      <c r="I163" s="55"/>
      <c r="J163" s="54" t="str">
        <f t="shared" si="9"/>
        <v/>
      </c>
      <c r="K163" s="55"/>
      <c r="L163" s="55"/>
      <c r="M163" s="55" t="str">
        <f t="shared" si="10"/>
        <v/>
      </c>
      <c r="N163" s="55"/>
      <c r="O163" s="55"/>
      <c r="P163" s="55"/>
      <c r="Q163" s="56" t="str">
        <f t="shared" si="11"/>
        <v/>
      </c>
      <c r="R163" s="57"/>
      <c r="S163" s="92"/>
      <c r="T163" s="93"/>
    </row>
    <row r="164" spans="1:20">
      <c r="A164" s="53" t="s">
        <v>93</v>
      </c>
      <c r="B164" s="99"/>
      <c r="C164" s="96"/>
      <c r="D164" s="96"/>
      <c r="E164" s="55"/>
      <c r="F164" s="64"/>
      <c r="G164" s="64"/>
      <c r="H164" s="55"/>
      <c r="I164" s="55"/>
      <c r="J164" s="54" t="str">
        <f t="shared" si="9"/>
        <v/>
      </c>
      <c r="K164" s="55"/>
      <c r="L164" s="55"/>
      <c r="M164" s="55" t="str">
        <f t="shared" si="10"/>
        <v/>
      </c>
      <c r="N164" s="55"/>
      <c r="O164" s="55"/>
      <c r="P164" s="55"/>
      <c r="Q164" s="56" t="str">
        <f t="shared" si="11"/>
        <v/>
      </c>
      <c r="R164" s="57"/>
      <c r="S164" s="92"/>
      <c r="T164" s="93"/>
    </row>
    <row r="165" spans="1:20">
      <c r="A165" s="53" t="s">
        <v>93</v>
      </c>
      <c r="B165" s="99"/>
      <c r="C165" s="96"/>
      <c r="D165" s="96"/>
      <c r="E165" s="55"/>
      <c r="F165" s="64"/>
      <c r="G165" s="64"/>
      <c r="H165" s="55"/>
      <c r="I165" s="55"/>
      <c r="J165" s="54" t="str">
        <f t="shared" si="9"/>
        <v/>
      </c>
      <c r="K165" s="55"/>
      <c r="L165" s="55"/>
      <c r="M165" s="55" t="str">
        <f t="shared" si="10"/>
        <v/>
      </c>
      <c r="N165" s="55"/>
      <c r="O165" s="55"/>
      <c r="P165" s="55"/>
      <c r="Q165" s="56" t="str">
        <f t="shared" si="11"/>
        <v/>
      </c>
      <c r="R165" s="57"/>
      <c r="S165" s="92"/>
      <c r="T165" s="93"/>
    </row>
    <row r="166" spans="1:20">
      <c r="A166" s="53" t="s">
        <v>93</v>
      </c>
      <c r="B166" s="99"/>
      <c r="C166" s="96"/>
      <c r="D166" s="96"/>
      <c r="E166" s="55"/>
      <c r="F166" s="64"/>
      <c r="G166" s="64"/>
      <c r="H166" s="55"/>
      <c r="I166" s="55"/>
      <c r="J166" s="54" t="str">
        <f t="shared" si="9"/>
        <v/>
      </c>
      <c r="K166" s="55"/>
      <c r="L166" s="55"/>
      <c r="M166" s="55" t="str">
        <f t="shared" si="10"/>
        <v/>
      </c>
      <c r="N166" s="55"/>
      <c r="O166" s="55"/>
      <c r="P166" s="55"/>
      <c r="Q166" s="56" t="str">
        <f t="shared" si="11"/>
        <v/>
      </c>
      <c r="R166" s="57"/>
      <c r="S166" s="92"/>
      <c r="T166" s="93"/>
    </row>
    <row r="167" spans="1:20">
      <c r="A167" s="53" t="s">
        <v>93</v>
      </c>
      <c r="B167" s="99"/>
      <c r="C167" s="96"/>
      <c r="D167" s="96"/>
      <c r="E167" s="55"/>
      <c r="F167" s="64"/>
      <c r="G167" s="64"/>
      <c r="H167" s="55"/>
      <c r="I167" s="55"/>
      <c r="J167" s="54" t="str">
        <f t="shared" si="9"/>
        <v/>
      </c>
      <c r="K167" s="55"/>
      <c r="L167" s="55"/>
      <c r="M167" s="55" t="str">
        <f t="shared" si="10"/>
        <v/>
      </c>
      <c r="N167" s="55"/>
      <c r="O167" s="55"/>
      <c r="P167" s="55"/>
      <c r="Q167" s="56" t="str">
        <f t="shared" si="11"/>
        <v/>
      </c>
      <c r="R167" s="57"/>
      <c r="S167" s="92"/>
      <c r="T167" s="93"/>
    </row>
    <row r="168" spans="1:20">
      <c r="A168" s="53" t="s">
        <v>93</v>
      </c>
      <c r="B168" s="99"/>
      <c r="C168" s="96"/>
      <c r="D168" s="96"/>
      <c r="E168" s="55"/>
      <c r="F168" s="64"/>
      <c r="G168" s="64"/>
      <c r="H168" s="55"/>
      <c r="I168" s="55"/>
      <c r="J168" s="54" t="str">
        <f t="shared" si="9"/>
        <v/>
      </c>
      <c r="K168" s="55"/>
      <c r="L168" s="55"/>
      <c r="M168" s="55" t="str">
        <f t="shared" si="10"/>
        <v/>
      </c>
      <c r="N168" s="55"/>
      <c r="O168" s="55"/>
      <c r="P168" s="55"/>
      <c r="Q168" s="56" t="str">
        <f t="shared" si="11"/>
        <v/>
      </c>
      <c r="R168" s="57"/>
      <c r="S168" s="92"/>
      <c r="T168" s="93"/>
    </row>
    <row r="169" spans="1:20">
      <c r="A169" s="53" t="s">
        <v>93</v>
      </c>
      <c r="B169" s="99"/>
      <c r="C169" s="96"/>
      <c r="D169" s="96"/>
      <c r="E169" s="55"/>
      <c r="F169" s="64"/>
      <c r="G169" s="64"/>
      <c r="H169" s="55"/>
      <c r="I169" s="55"/>
      <c r="J169" s="54" t="str">
        <f t="shared" si="9"/>
        <v/>
      </c>
      <c r="K169" s="55"/>
      <c r="L169" s="55"/>
      <c r="M169" s="55" t="str">
        <f t="shared" si="10"/>
        <v/>
      </c>
      <c r="N169" s="55"/>
      <c r="O169" s="55"/>
      <c r="P169" s="55"/>
      <c r="Q169" s="56" t="str">
        <f t="shared" si="11"/>
        <v/>
      </c>
      <c r="R169" s="57"/>
      <c r="S169" s="92"/>
      <c r="T169" s="93"/>
    </row>
    <row r="170" spans="1:20">
      <c r="A170" s="53" t="s">
        <v>93</v>
      </c>
      <c r="B170" s="99"/>
      <c r="C170" s="96"/>
      <c r="D170" s="96"/>
      <c r="E170" s="55"/>
      <c r="F170" s="64"/>
      <c r="G170" s="64"/>
      <c r="H170" s="55"/>
      <c r="I170" s="55"/>
      <c r="J170" s="54" t="str">
        <f t="shared" si="9"/>
        <v/>
      </c>
      <c r="K170" s="55"/>
      <c r="L170" s="55"/>
      <c r="M170" s="55" t="str">
        <f t="shared" si="10"/>
        <v/>
      </c>
      <c r="N170" s="55"/>
      <c r="O170" s="55"/>
      <c r="P170" s="55"/>
      <c r="Q170" s="56" t="str">
        <f t="shared" si="11"/>
        <v/>
      </c>
      <c r="R170" s="57"/>
      <c r="S170" s="92"/>
      <c r="T170" s="93"/>
    </row>
    <row r="171" spans="1:20">
      <c r="A171" s="53" t="s">
        <v>93</v>
      </c>
      <c r="B171" s="99"/>
      <c r="C171" s="96"/>
      <c r="D171" s="96"/>
      <c r="E171" s="55"/>
      <c r="F171" s="64"/>
      <c r="G171" s="64"/>
      <c r="H171" s="55"/>
      <c r="I171" s="55"/>
      <c r="J171" s="54" t="str">
        <f t="shared" si="9"/>
        <v/>
      </c>
      <c r="K171" s="55"/>
      <c r="L171" s="55"/>
      <c r="M171" s="55" t="str">
        <f t="shared" si="10"/>
        <v/>
      </c>
      <c r="N171" s="55"/>
      <c r="O171" s="55"/>
      <c r="P171" s="55"/>
      <c r="Q171" s="56" t="str">
        <f t="shared" si="11"/>
        <v/>
      </c>
      <c r="R171" s="57"/>
      <c r="S171" s="92"/>
      <c r="T171" s="93"/>
    </row>
    <row r="172" spans="1:20">
      <c r="A172" s="53" t="s">
        <v>93</v>
      </c>
      <c r="B172" s="99"/>
      <c r="C172" s="96"/>
      <c r="D172" s="96"/>
      <c r="E172" s="55"/>
      <c r="F172" s="64"/>
      <c r="G172" s="64"/>
      <c r="H172" s="55"/>
      <c r="I172" s="55"/>
      <c r="J172" s="54" t="str">
        <f t="shared" si="9"/>
        <v/>
      </c>
      <c r="K172" s="55"/>
      <c r="L172" s="55"/>
      <c r="M172" s="55" t="str">
        <f t="shared" si="10"/>
        <v/>
      </c>
      <c r="N172" s="55"/>
      <c r="O172" s="55"/>
      <c r="P172" s="55"/>
      <c r="Q172" s="56" t="str">
        <f t="shared" si="11"/>
        <v/>
      </c>
      <c r="R172" s="57"/>
      <c r="S172" s="92"/>
      <c r="T172" s="93"/>
    </row>
    <row r="173" spans="1:20">
      <c r="A173" s="53" t="s">
        <v>93</v>
      </c>
      <c r="B173" s="99"/>
      <c r="C173" s="96"/>
      <c r="D173" s="96"/>
      <c r="E173" s="55"/>
      <c r="F173" s="64"/>
      <c r="G173" s="64"/>
      <c r="H173" s="55"/>
      <c r="I173" s="55"/>
      <c r="J173" s="54" t="str">
        <f t="shared" si="9"/>
        <v/>
      </c>
      <c r="K173" s="55"/>
      <c r="L173" s="55"/>
      <c r="M173" s="55" t="str">
        <f t="shared" si="10"/>
        <v/>
      </c>
      <c r="N173" s="55"/>
      <c r="O173" s="55"/>
      <c r="P173" s="55"/>
      <c r="Q173" s="56" t="str">
        <f t="shared" si="11"/>
        <v/>
      </c>
      <c r="R173" s="57"/>
      <c r="S173" s="92"/>
      <c r="T173" s="93"/>
    </row>
    <row r="174" spans="1:20">
      <c r="A174" s="53" t="s">
        <v>93</v>
      </c>
      <c r="B174" s="99"/>
      <c r="C174" s="96"/>
      <c r="D174" s="96"/>
      <c r="E174" s="55"/>
      <c r="F174" s="64"/>
      <c r="G174" s="64"/>
      <c r="H174" s="55"/>
      <c r="I174" s="55"/>
      <c r="J174" s="54" t="str">
        <f t="shared" si="9"/>
        <v/>
      </c>
      <c r="K174" s="55"/>
      <c r="L174" s="55"/>
      <c r="M174" s="55" t="str">
        <f t="shared" si="10"/>
        <v/>
      </c>
      <c r="N174" s="55"/>
      <c r="O174" s="55"/>
      <c r="P174" s="55"/>
      <c r="Q174" s="56" t="str">
        <f t="shared" si="11"/>
        <v/>
      </c>
      <c r="R174" s="57"/>
      <c r="S174" s="92"/>
      <c r="T174" s="93"/>
    </row>
    <row r="175" spans="1:20">
      <c r="A175" s="53" t="s">
        <v>93</v>
      </c>
      <c r="B175" s="99"/>
      <c r="C175" s="96"/>
      <c r="D175" s="96"/>
      <c r="E175" s="55"/>
      <c r="F175" s="64"/>
      <c r="G175" s="64"/>
      <c r="H175" s="55"/>
      <c r="I175" s="55"/>
      <c r="J175" s="54" t="str">
        <f t="shared" si="9"/>
        <v/>
      </c>
      <c r="K175" s="55"/>
      <c r="L175" s="55"/>
      <c r="M175" s="55" t="str">
        <f t="shared" si="10"/>
        <v/>
      </c>
      <c r="N175" s="55"/>
      <c r="O175" s="55"/>
      <c r="P175" s="55"/>
      <c r="Q175" s="56" t="str">
        <f t="shared" si="11"/>
        <v/>
      </c>
      <c r="R175" s="57"/>
      <c r="S175" s="92"/>
      <c r="T175" s="93"/>
    </row>
    <row r="176" spans="1:20">
      <c r="A176" s="53" t="s">
        <v>93</v>
      </c>
      <c r="B176" s="99"/>
      <c r="C176" s="96"/>
      <c r="D176" s="96"/>
      <c r="E176" s="55"/>
      <c r="F176" s="64"/>
      <c r="G176" s="64"/>
      <c r="H176" s="55"/>
      <c r="I176" s="55"/>
      <c r="J176" s="54" t="str">
        <f t="shared" si="9"/>
        <v/>
      </c>
      <c r="K176" s="55"/>
      <c r="L176" s="55"/>
      <c r="M176" s="55" t="str">
        <f t="shared" si="10"/>
        <v/>
      </c>
      <c r="N176" s="55"/>
      <c r="O176" s="55"/>
      <c r="P176" s="55"/>
      <c r="Q176" s="56" t="str">
        <f t="shared" si="11"/>
        <v/>
      </c>
      <c r="R176" s="57"/>
      <c r="S176" s="92"/>
      <c r="T176" s="93"/>
    </row>
    <row r="177" spans="1:20">
      <c r="A177" s="53" t="s">
        <v>93</v>
      </c>
      <c r="B177" s="99"/>
      <c r="C177" s="96"/>
      <c r="D177" s="96"/>
      <c r="E177" s="55"/>
      <c r="F177" s="64"/>
      <c r="G177" s="64"/>
      <c r="H177" s="55"/>
      <c r="I177" s="55"/>
      <c r="J177" s="54" t="str">
        <f t="shared" si="9"/>
        <v/>
      </c>
      <c r="K177" s="55"/>
      <c r="L177" s="55"/>
      <c r="M177" s="55" t="str">
        <f t="shared" si="10"/>
        <v/>
      </c>
      <c r="N177" s="55"/>
      <c r="O177" s="55"/>
      <c r="P177" s="55"/>
      <c r="Q177" s="56" t="str">
        <f t="shared" si="11"/>
        <v/>
      </c>
      <c r="R177" s="57"/>
      <c r="S177" s="92"/>
      <c r="T177" s="93"/>
    </row>
    <row r="178" spans="1:20">
      <c r="A178" s="53" t="s">
        <v>93</v>
      </c>
      <c r="B178" s="99"/>
      <c r="C178" s="96"/>
      <c r="D178" s="96"/>
      <c r="E178" s="55"/>
      <c r="F178" s="64"/>
      <c r="G178" s="64"/>
      <c r="H178" s="55"/>
      <c r="I178" s="55"/>
      <c r="J178" s="54" t="str">
        <f t="shared" si="9"/>
        <v/>
      </c>
      <c r="K178" s="55"/>
      <c r="L178" s="55"/>
      <c r="M178" s="55" t="str">
        <f t="shared" si="10"/>
        <v/>
      </c>
      <c r="N178" s="55"/>
      <c r="O178" s="55"/>
      <c r="P178" s="55"/>
      <c r="Q178" s="56" t="str">
        <f t="shared" si="11"/>
        <v/>
      </c>
      <c r="R178" s="57"/>
      <c r="S178" s="92"/>
      <c r="T178" s="93"/>
    </row>
    <row r="179" spans="1:20">
      <c r="A179" s="53" t="s">
        <v>93</v>
      </c>
      <c r="B179" s="99"/>
      <c r="C179" s="96"/>
      <c r="D179" s="96"/>
      <c r="E179" s="55"/>
      <c r="F179" s="64"/>
      <c r="G179" s="64"/>
      <c r="H179" s="55"/>
      <c r="I179" s="55"/>
      <c r="J179" s="54" t="str">
        <f t="shared" si="9"/>
        <v/>
      </c>
      <c r="K179" s="55"/>
      <c r="L179" s="55"/>
      <c r="M179" s="55" t="str">
        <f t="shared" si="10"/>
        <v/>
      </c>
      <c r="N179" s="55"/>
      <c r="O179" s="55"/>
      <c r="P179" s="55"/>
      <c r="Q179" s="56" t="str">
        <f t="shared" si="11"/>
        <v/>
      </c>
      <c r="R179" s="57"/>
      <c r="S179" s="92"/>
      <c r="T179" s="93"/>
    </row>
    <row r="180" spans="1:20">
      <c r="A180" s="53" t="s">
        <v>93</v>
      </c>
      <c r="B180" s="99"/>
      <c r="C180" s="96"/>
      <c r="D180" s="96"/>
      <c r="E180" s="55"/>
      <c r="F180" s="64"/>
      <c r="G180" s="64"/>
      <c r="H180" s="55"/>
      <c r="I180" s="55"/>
      <c r="J180" s="54" t="str">
        <f t="shared" si="9"/>
        <v/>
      </c>
      <c r="K180" s="55"/>
      <c r="L180" s="55"/>
      <c r="M180" s="55" t="str">
        <f t="shared" si="10"/>
        <v/>
      </c>
      <c r="N180" s="55"/>
      <c r="O180" s="55"/>
      <c r="P180" s="55"/>
      <c r="Q180" s="56" t="str">
        <f t="shared" si="11"/>
        <v/>
      </c>
      <c r="R180" s="57"/>
      <c r="S180" s="92"/>
      <c r="T180" s="93"/>
    </row>
    <row r="181" spans="1:20">
      <c r="A181" s="53" t="s">
        <v>93</v>
      </c>
      <c r="B181" s="99"/>
      <c r="C181" s="96"/>
      <c r="D181" s="96"/>
      <c r="E181" s="55"/>
      <c r="F181" s="64"/>
      <c r="G181" s="64"/>
      <c r="H181" s="55"/>
      <c r="I181" s="55"/>
      <c r="J181" s="54" t="str">
        <f t="shared" si="9"/>
        <v/>
      </c>
      <c r="K181" s="55"/>
      <c r="L181" s="55"/>
      <c r="M181" s="55" t="str">
        <f t="shared" si="10"/>
        <v/>
      </c>
      <c r="N181" s="55"/>
      <c r="O181" s="55"/>
      <c r="P181" s="55"/>
      <c r="Q181" s="56" t="str">
        <f t="shared" si="11"/>
        <v/>
      </c>
      <c r="R181" s="57"/>
      <c r="S181" s="92"/>
      <c r="T181" s="93"/>
    </row>
    <row r="182" spans="1:20">
      <c r="A182" s="53" t="s">
        <v>93</v>
      </c>
      <c r="B182" s="99"/>
      <c r="C182" s="96"/>
      <c r="D182" s="96"/>
      <c r="E182" s="55"/>
      <c r="F182" s="64"/>
      <c r="G182" s="64"/>
      <c r="H182" s="55"/>
      <c r="I182" s="55"/>
      <c r="J182" s="54" t="str">
        <f t="shared" si="9"/>
        <v/>
      </c>
      <c r="K182" s="55"/>
      <c r="L182" s="55"/>
      <c r="M182" s="55" t="str">
        <f t="shared" si="10"/>
        <v/>
      </c>
      <c r="N182" s="55"/>
      <c r="O182" s="55"/>
      <c r="P182" s="55"/>
      <c r="Q182" s="56" t="str">
        <f t="shared" si="11"/>
        <v/>
      </c>
      <c r="R182" s="57"/>
      <c r="S182" s="92"/>
      <c r="T182" s="93"/>
    </row>
    <row r="183" spans="1:20">
      <c r="A183" s="53" t="s">
        <v>93</v>
      </c>
      <c r="B183" s="99"/>
      <c r="C183" s="96"/>
      <c r="D183" s="96"/>
      <c r="E183" s="55"/>
      <c r="F183" s="64"/>
      <c r="G183" s="64"/>
      <c r="H183" s="55"/>
      <c r="I183" s="55"/>
      <c r="J183" s="54" t="str">
        <f t="shared" si="9"/>
        <v/>
      </c>
      <c r="K183" s="55"/>
      <c r="L183" s="55"/>
      <c r="M183" s="55" t="str">
        <f t="shared" si="10"/>
        <v/>
      </c>
      <c r="N183" s="55"/>
      <c r="O183" s="55"/>
      <c r="P183" s="55"/>
      <c r="Q183" s="56" t="str">
        <f t="shared" si="11"/>
        <v/>
      </c>
      <c r="R183" s="57"/>
      <c r="S183" s="92"/>
      <c r="T183" s="93"/>
    </row>
    <row r="184" spans="1:20">
      <c r="A184" s="53" t="s">
        <v>93</v>
      </c>
      <c r="B184" s="99"/>
      <c r="C184" s="96"/>
      <c r="D184" s="96"/>
      <c r="E184" s="55"/>
      <c r="F184" s="64"/>
      <c r="G184" s="64"/>
      <c r="H184" s="55"/>
      <c r="I184" s="55"/>
      <c r="J184" s="54" t="str">
        <f t="shared" si="9"/>
        <v/>
      </c>
      <c r="K184" s="55"/>
      <c r="L184" s="55"/>
      <c r="M184" s="55" t="str">
        <f t="shared" si="10"/>
        <v/>
      </c>
      <c r="N184" s="55"/>
      <c r="O184" s="55"/>
      <c r="P184" s="55"/>
      <c r="Q184" s="56" t="str">
        <f t="shared" si="11"/>
        <v/>
      </c>
      <c r="R184" s="57"/>
      <c r="S184" s="92"/>
      <c r="T184" s="93"/>
    </row>
    <row r="185" spans="1:20">
      <c r="A185" s="53" t="s">
        <v>93</v>
      </c>
      <c r="B185" s="99"/>
      <c r="C185" s="96"/>
      <c r="D185" s="96"/>
      <c r="E185" s="55"/>
      <c r="F185" s="64"/>
      <c r="G185" s="64"/>
      <c r="H185" s="55"/>
      <c r="I185" s="55"/>
      <c r="J185" s="54" t="str">
        <f t="shared" si="9"/>
        <v/>
      </c>
      <c r="K185" s="55"/>
      <c r="L185" s="55"/>
      <c r="M185" s="55" t="str">
        <f t="shared" si="10"/>
        <v/>
      </c>
      <c r="N185" s="55"/>
      <c r="O185" s="55"/>
      <c r="P185" s="55"/>
      <c r="Q185" s="56" t="str">
        <f t="shared" si="11"/>
        <v/>
      </c>
      <c r="R185" s="57"/>
      <c r="S185" s="92"/>
      <c r="T185" s="93"/>
    </row>
    <row r="186" spans="1:20">
      <c r="A186" s="53" t="s">
        <v>93</v>
      </c>
      <c r="B186" s="99"/>
      <c r="C186" s="96"/>
      <c r="D186" s="96"/>
      <c r="E186" s="55"/>
      <c r="F186" s="64"/>
      <c r="G186" s="64"/>
      <c r="H186" s="55"/>
      <c r="I186" s="55"/>
      <c r="J186" s="54" t="str">
        <f t="shared" si="9"/>
        <v/>
      </c>
      <c r="K186" s="55"/>
      <c r="L186" s="55"/>
      <c r="M186" s="55" t="str">
        <f t="shared" si="10"/>
        <v/>
      </c>
      <c r="N186" s="55"/>
      <c r="O186" s="55"/>
      <c r="P186" s="55"/>
      <c r="Q186" s="56" t="str">
        <f t="shared" si="11"/>
        <v/>
      </c>
      <c r="R186" s="57"/>
      <c r="S186" s="92"/>
      <c r="T186" s="93"/>
    </row>
    <row r="187" spans="1:20">
      <c r="A187" s="53" t="s">
        <v>93</v>
      </c>
      <c r="B187" s="99"/>
      <c r="C187" s="96"/>
      <c r="D187" s="96"/>
      <c r="E187" s="55"/>
      <c r="F187" s="64"/>
      <c r="G187" s="64"/>
      <c r="H187" s="55"/>
      <c r="I187" s="55"/>
      <c r="J187" s="54" t="str">
        <f t="shared" si="9"/>
        <v/>
      </c>
      <c r="K187" s="55"/>
      <c r="L187" s="55"/>
      <c r="M187" s="55" t="str">
        <f t="shared" si="10"/>
        <v/>
      </c>
      <c r="N187" s="55"/>
      <c r="O187" s="55"/>
      <c r="P187" s="55"/>
      <c r="Q187" s="56" t="str">
        <f t="shared" si="11"/>
        <v/>
      </c>
      <c r="R187" s="57"/>
      <c r="S187" s="92"/>
      <c r="T187" s="93"/>
    </row>
    <row r="188" spans="1:20">
      <c r="A188" s="53" t="s">
        <v>93</v>
      </c>
      <c r="B188" s="99"/>
      <c r="C188" s="96"/>
      <c r="D188" s="96"/>
      <c r="E188" s="55"/>
      <c r="F188" s="64"/>
      <c r="G188" s="64"/>
      <c r="H188" s="55"/>
      <c r="I188" s="55"/>
      <c r="J188" s="54" t="str">
        <f t="shared" si="9"/>
        <v/>
      </c>
      <c r="K188" s="55"/>
      <c r="L188" s="55"/>
      <c r="M188" s="55" t="str">
        <f t="shared" si="10"/>
        <v/>
      </c>
      <c r="N188" s="55"/>
      <c r="O188" s="55"/>
      <c r="P188" s="55"/>
      <c r="Q188" s="56" t="str">
        <f t="shared" si="11"/>
        <v/>
      </c>
      <c r="R188" s="57"/>
      <c r="S188" s="92"/>
      <c r="T188" s="93"/>
    </row>
    <row r="189" spans="1:20">
      <c r="A189" s="53" t="s">
        <v>93</v>
      </c>
      <c r="B189" s="99"/>
      <c r="C189" s="96"/>
      <c r="D189" s="96"/>
      <c r="E189" s="55"/>
      <c r="F189" s="64"/>
      <c r="G189" s="64"/>
      <c r="H189" s="55"/>
      <c r="I189" s="55"/>
      <c r="J189" s="54" t="str">
        <f t="shared" si="9"/>
        <v/>
      </c>
      <c r="K189" s="55"/>
      <c r="L189" s="55"/>
      <c r="M189" s="55" t="str">
        <f t="shared" si="10"/>
        <v/>
      </c>
      <c r="N189" s="55"/>
      <c r="O189" s="55"/>
      <c r="P189" s="55"/>
      <c r="Q189" s="56" t="str">
        <f t="shared" si="11"/>
        <v/>
      </c>
      <c r="R189" s="57"/>
      <c r="S189" s="92"/>
      <c r="T189" s="93"/>
    </row>
    <row r="190" spans="1:20">
      <c r="A190" s="53" t="s">
        <v>93</v>
      </c>
      <c r="B190" s="99"/>
      <c r="C190" s="96"/>
      <c r="D190" s="96"/>
      <c r="E190" s="55"/>
      <c r="F190" s="64"/>
      <c r="G190" s="64"/>
      <c r="H190" s="55"/>
      <c r="I190" s="55"/>
      <c r="J190" s="54" t="str">
        <f t="shared" si="9"/>
        <v/>
      </c>
      <c r="K190" s="55"/>
      <c r="L190" s="55"/>
      <c r="M190" s="55" t="str">
        <f t="shared" si="10"/>
        <v/>
      </c>
      <c r="N190" s="55"/>
      <c r="O190" s="55"/>
      <c r="P190" s="55"/>
      <c r="Q190" s="56" t="str">
        <f t="shared" si="11"/>
        <v/>
      </c>
      <c r="R190" s="57"/>
      <c r="S190" s="92"/>
      <c r="T190" s="93"/>
    </row>
    <row r="191" spans="1:20">
      <c r="A191" s="53" t="s">
        <v>93</v>
      </c>
      <c r="B191" s="99"/>
      <c r="C191" s="96"/>
      <c r="D191" s="96"/>
      <c r="E191" s="55"/>
      <c r="F191" s="64"/>
      <c r="G191" s="64"/>
      <c r="H191" s="55"/>
      <c r="I191" s="55"/>
      <c r="J191" s="54" t="str">
        <f t="shared" si="9"/>
        <v/>
      </c>
      <c r="K191" s="55"/>
      <c r="L191" s="55"/>
      <c r="M191" s="55" t="str">
        <f t="shared" si="10"/>
        <v/>
      </c>
      <c r="N191" s="55"/>
      <c r="O191" s="55"/>
      <c r="P191" s="55"/>
      <c r="Q191" s="56" t="str">
        <f t="shared" si="11"/>
        <v/>
      </c>
      <c r="R191" s="57"/>
      <c r="S191" s="92"/>
      <c r="T191" s="93"/>
    </row>
    <row r="192" spans="1:20">
      <c r="A192" s="53" t="s">
        <v>93</v>
      </c>
      <c r="B192" s="99"/>
      <c r="C192" s="96"/>
      <c r="D192" s="96"/>
      <c r="E192" s="55"/>
      <c r="F192" s="64"/>
      <c r="G192" s="64"/>
      <c r="H192" s="55"/>
      <c r="I192" s="55"/>
      <c r="J192" s="54" t="str">
        <f t="shared" si="9"/>
        <v/>
      </c>
      <c r="K192" s="55"/>
      <c r="L192" s="55"/>
      <c r="M192" s="55" t="str">
        <f t="shared" si="10"/>
        <v/>
      </c>
      <c r="N192" s="55"/>
      <c r="O192" s="55"/>
      <c r="P192" s="55"/>
      <c r="Q192" s="56" t="str">
        <f t="shared" si="11"/>
        <v/>
      </c>
      <c r="R192" s="57"/>
      <c r="S192" s="92"/>
      <c r="T192" s="93"/>
    </row>
    <row r="193" spans="1:20">
      <c r="A193" s="53" t="s">
        <v>93</v>
      </c>
      <c r="B193" s="99"/>
      <c r="C193" s="96"/>
      <c r="D193" s="96"/>
      <c r="E193" s="55"/>
      <c r="F193" s="64"/>
      <c r="G193" s="64"/>
      <c r="H193" s="55"/>
      <c r="I193" s="55"/>
      <c r="J193" s="54" t="str">
        <f t="shared" si="9"/>
        <v/>
      </c>
      <c r="K193" s="55"/>
      <c r="L193" s="55"/>
      <c r="M193" s="55" t="str">
        <f t="shared" si="10"/>
        <v/>
      </c>
      <c r="N193" s="55"/>
      <c r="O193" s="55"/>
      <c r="P193" s="55"/>
      <c r="Q193" s="56" t="str">
        <f t="shared" si="11"/>
        <v/>
      </c>
      <c r="R193" s="57"/>
      <c r="S193" s="92"/>
      <c r="T193" s="93"/>
    </row>
    <row r="194" spans="1:20">
      <c r="A194" s="53" t="s">
        <v>93</v>
      </c>
      <c r="B194" s="99"/>
      <c r="C194" s="96"/>
      <c r="D194" s="96"/>
      <c r="E194" s="55"/>
      <c r="F194" s="64"/>
      <c r="G194" s="64"/>
      <c r="H194" s="55"/>
      <c r="I194" s="55"/>
      <c r="J194" s="54" t="str">
        <f t="shared" si="9"/>
        <v/>
      </c>
      <c r="K194" s="55"/>
      <c r="L194" s="55"/>
      <c r="M194" s="55" t="str">
        <f t="shared" si="10"/>
        <v/>
      </c>
      <c r="N194" s="55"/>
      <c r="O194" s="55"/>
      <c r="P194" s="55"/>
      <c r="Q194" s="56" t="str">
        <f t="shared" si="11"/>
        <v/>
      </c>
      <c r="R194" s="57"/>
      <c r="S194" s="92"/>
      <c r="T194" s="93"/>
    </row>
    <row r="195" spans="1:20">
      <c r="A195" s="53" t="s">
        <v>93</v>
      </c>
      <c r="B195" s="99"/>
      <c r="C195" s="96"/>
      <c r="D195" s="96"/>
      <c r="E195" s="55"/>
      <c r="F195" s="64"/>
      <c r="G195" s="64"/>
      <c r="H195" s="55"/>
      <c r="I195" s="55"/>
      <c r="J195" s="54" t="str">
        <f t="shared" si="9"/>
        <v/>
      </c>
      <c r="K195" s="55"/>
      <c r="L195" s="55"/>
      <c r="M195" s="55" t="str">
        <f t="shared" si="10"/>
        <v/>
      </c>
      <c r="N195" s="55"/>
      <c r="O195" s="55"/>
      <c r="P195" s="55"/>
      <c r="Q195" s="56" t="str">
        <f t="shared" si="11"/>
        <v/>
      </c>
      <c r="R195" s="57"/>
      <c r="S195" s="92"/>
      <c r="T195" s="93"/>
    </row>
    <row r="196" spans="1:20">
      <c r="A196" s="53" t="s">
        <v>93</v>
      </c>
      <c r="B196" s="99"/>
      <c r="C196" s="96"/>
      <c r="D196" s="96"/>
      <c r="E196" s="55"/>
      <c r="F196" s="64"/>
      <c r="G196" s="64"/>
      <c r="H196" s="55"/>
      <c r="I196" s="55"/>
      <c r="J196" s="54" t="str">
        <f t="shared" si="9"/>
        <v/>
      </c>
      <c r="K196" s="55"/>
      <c r="L196" s="55"/>
      <c r="M196" s="55" t="str">
        <f t="shared" si="10"/>
        <v/>
      </c>
      <c r="N196" s="55"/>
      <c r="O196" s="55"/>
      <c r="P196" s="55"/>
      <c r="Q196" s="56" t="str">
        <f t="shared" si="11"/>
        <v/>
      </c>
      <c r="R196" s="57"/>
      <c r="S196" s="92"/>
      <c r="T196" s="93"/>
    </row>
    <row r="197" spans="1:20">
      <c r="A197" s="53" t="s">
        <v>93</v>
      </c>
      <c r="B197" s="99"/>
      <c r="C197" s="96"/>
      <c r="D197" s="96"/>
      <c r="E197" s="55"/>
      <c r="F197" s="64"/>
      <c r="G197" s="64"/>
      <c r="H197" s="55"/>
      <c r="I197" s="55"/>
      <c r="J197" s="54" t="str">
        <f t="shared" ref="J197:J242" si="12">IF(ISBLANK(B197),"",VLOOKUP(B197,$W$9:$Y$15,3,0))</f>
        <v/>
      </c>
      <c r="K197" s="55"/>
      <c r="L197" s="55"/>
      <c r="M197" s="55" t="str">
        <f t="shared" ref="M197:M242" si="13">IF(OR(ISBLANK(F197),ISBLANK(G197),ISBLANK($F$4),ISBLANK($G$4)),"",ROUNDUP(MOD(DEGREES(ATAN2(COS(RADIANS($F$4))*SIN(RADIANS(F197))-SIN(RADIANS($F$4))*COS(RADIANS(F197))*COS(RADIANS(G197-$G$4)),SIN(RADIANS(G197-$G$4))*COS(RADIANS(F197)))),180)+IF(G197&gt;$G$4,180,0),0))</f>
        <v/>
      </c>
      <c r="N197" s="55"/>
      <c r="O197" s="55"/>
      <c r="P197" s="55"/>
      <c r="Q197" s="56" t="str">
        <f t="shared" ref="Q197:Q242" si="14">IF(OR(ISBLANK(B197), ISBLANK($S$4)),"",ROUND(MIN(VLOOKUP(B197,$W$9:$AA$15,2,0)+J197+K197,47+10*LOG10($S$4/10),VLOOKUP(B197,$W$9:$AA$15,5,0)+10*LOG10($S$4/10)),1))</f>
        <v/>
      </c>
      <c r="R197" s="57"/>
      <c r="S197" s="92"/>
      <c r="T197" s="93"/>
    </row>
    <row r="198" spans="1:20">
      <c r="A198" s="53" t="s">
        <v>93</v>
      </c>
      <c r="B198" s="99"/>
      <c r="C198" s="96"/>
      <c r="D198" s="96"/>
      <c r="E198" s="55"/>
      <c r="F198" s="64"/>
      <c r="G198" s="64"/>
      <c r="H198" s="55"/>
      <c r="I198" s="55"/>
      <c r="J198" s="54" t="str">
        <f t="shared" si="12"/>
        <v/>
      </c>
      <c r="K198" s="55"/>
      <c r="L198" s="55"/>
      <c r="M198" s="55" t="str">
        <f t="shared" si="13"/>
        <v/>
      </c>
      <c r="N198" s="55"/>
      <c r="O198" s="55"/>
      <c r="P198" s="55"/>
      <c r="Q198" s="56" t="str">
        <f t="shared" si="14"/>
        <v/>
      </c>
      <c r="R198" s="57"/>
      <c r="S198" s="92"/>
      <c r="T198" s="93"/>
    </row>
    <row r="199" spans="1:20">
      <c r="A199" s="53" t="s">
        <v>93</v>
      </c>
      <c r="B199" s="99"/>
      <c r="C199" s="96"/>
      <c r="D199" s="96"/>
      <c r="E199" s="55"/>
      <c r="F199" s="64"/>
      <c r="G199" s="64"/>
      <c r="H199" s="55"/>
      <c r="I199" s="55"/>
      <c r="J199" s="54" t="str">
        <f t="shared" si="12"/>
        <v/>
      </c>
      <c r="K199" s="55"/>
      <c r="L199" s="55"/>
      <c r="M199" s="55" t="str">
        <f t="shared" si="13"/>
        <v/>
      </c>
      <c r="N199" s="55"/>
      <c r="O199" s="55"/>
      <c r="P199" s="55"/>
      <c r="Q199" s="56" t="str">
        <f t="shared" si="14"/>
        <v/>
      </c>
      <c r="R199" s="57"/>
      <c r="S199" s="92"/>
      <c r="T199" s="93"/>
    </row>
    <row r="200" spans="1:20">
      <c r="A200" s="53" t="s">
        <v>93</v>
      </c>
      <c r="B200" s="99"/>
      <c r="C200" s="96"/>
      <c r="D200" s="96"/>
      <c r="E200" s="55"/>
      <c r="F200" s="64"/>
      <c r="G200" s="64"/>
      <c r="H200" s="55"/>
      <c r="I200" s="55"/>
      <c r="J200" s="54" t="str">
        <f t="shared" si="12"/>
        <v/>
      </c>
      <c r="K200" s="55"/>
      <c r="L200" s="55"/>
      <c r="M200" s="55" t="str">
        <f t="shared" si="13"/>
        <v/>
      </c>
      <c r="N200" s="55"/>
      <c r="O200" s="55"/>
      <c r="P200" s="55"/>
      <c r="Q200" s="56" t="str">
        <f t="shared" si="14"/>
        <v/>
      </c>
      <c r="R200" s="57"/>
      <c r="S200" s="92"/>
      <c r="T200" s="93"/>
    </row>
    <row r="201" spans="1:20">
      <c r="A201" s="53" t="s">
        <v>93</v>
      </c>
      <c r="B201" s="99"/>
      <c r="C201" s="96"/>
      <c r="D201" s="96"/>
      <c r="E201" s="55"/>
      <c r="F201" s="64"/>
      <c r="G201" s="64"/>
      <c r="H201" s="55"/>
      <c r="I201" s="55"/>
      <c r="J201" s="54" t="str">
        <f t="shared" si="12"/>
        <v/>
      </c>
      <c r="K201" s="55"/>
      <c r="L201" s="55"/>
      <c r="M201" s="55" t="str">
        <f t="shared" si="13"/>
        <v/>
      </c>
      <c r="N201" s="55"/>
      <c r="O201" s="55"/>
      <c r="P201" s="55"/>
      <c r="Q201" s="56" t="str">
        <f t="shared" si="14"/>
        <v/>
      </c>
      <c r="R201" s="57"/>
      <c r="S201" s="92"/>
      <c r="T201" s="93"/>
    </row>
    <row r="202" spans="1:20">
      <c r="A202" s="53" t="s">
        <v>93</v>
      </c>
      <c r="B202" s="99"/>
      <c r="C202" s="96"/>
      <c r="D202" s="96"/>
      <c r="E202" s="55"/>
      <c r="F202" s="64"/>
      <c r="G202" s="64"/>
      <c r="H202" s="55"/>
      <c r="I202" s="55"/>
      <c r="J202" s="54" t="str">
        <f t="shared" si="12"/>
        <v/>
      </c>
      <c r="K202" s="55"/>
      <c r="L202" s="55"/>
      <c r="M202" s="55" t="str">
        <f t="shared" si="13"/>
        <v/>
      </c>
      <c r="N202" s="55"/>
      <c r="O202" s="55"/>
      <c r="P202" s="55"/>
      <c r="Q202" s="56" t="str">
        <f t="shared" si="14"/>
        <v/>
      </c>
      <c r="R202" s="57"/>
      <c r="S202" s="92"/>
      <c r="T202" s="93"/>
    </row>
    <row r="203" spans="1:20">
      <c r="A203" s="53" t="s">
        <v>93</v>
      </c>
      <c r="B203" s="99"/>
      <c r="C203" s="96"/>
      <c r="D203" s="96"/>
      <c r="E203" s="55"/>
      <c r="F203" s="64"/>
      <c r="G203" s="64"/>
      <c r="H203" s="55"/>
      <c r="I203" s="55"/>
      <c r="J203" s="54" t="str">
        <f t="shared" si="12"/>
        <v/>
      </c>
      <c r="K203" s="55"/>
      <c r="L203" s="55"/>
      <c r="M203" s="55" t="str">
        <f t="shared" si="13"/>
        <v/>
      </c>
      <c r="N203" s="55"/>
      <c r="O203" s="55"/>
      <c r="P203" s="55"/>
      <c r="Q203" s="56" t="str">
        <f t="shared" si="14"/>
        <v/>
      </c>
      <c r="R203" s="57"/>
      <c r="S203" s="92"/>
      <c r="T203" s="93"/>
    </row>
    <row r="204" spans="1:20">
      <c r="A204" s="53" t="s">
        <v>93</v>
      </c>
      <c r="B204" s="99"/>
      <c r="C204" s="96"/>
      <c r="D204" s="96"/>
      <c r="E204" s="55"/>
      <c r="F204" s="64"/>
      <c r="G204" s="64"/>
      <c r="H204" s="55"/>
      <c r="I204" s="55"/>
      <c r="J204" s="54" t="str">
        <f t="shared" si="12"/>
        <v/>
      </c>
      <c r="K204" s="55"/>
      <c r="L204" s="55"/>
      <c r="M204" s="55" t="str">
        <f t="shared" si="13"/>
        <v/>
      </c>
      <c r="N204" s="55"/>
      <c r="O204" s="55"/>
      <c r="P204" s="55"/>
      <c r="Q204" s="56" t="str">
        <f t="shared" si="14"/>
        <v/>
      </c>
      <c r="R204" s="57"/>
      <c r="S204" s="92"/>
      <c r="T204" s="93"/>
    </row>
    <row r="205" spans="1:20">
      <c r="A205" s="53" t="s">
        <v>93</v>
      </c>
      <c r="B205" s="99"/>
      <c r="C205" s="96"/>
      <c r="D205" s="96"/>
      <c r="E205" s="55"/>
      <c r="F205" s="64"/>
      <c r="G205" s="64"/>
      <c r="H205" s="55"/>
      <c r="I205" s="55"/>
      <c r="J205" s="54" t="str">
        <f t="shared" si="12"/>
        <v/>
      </c>
      <c r="K205" s="55"/>
      <c r="L205" s="55"/>
      <c r="M205" s="55" t="str">
        <f t="shared" si="13"/>
        <v/>
      </c>
      <c r="N205" s="55"/>
      <c r="O205" s="55"/>
      <c r="P205" s="55"/>
      <c r="Q205" s="56" t="str">
        <f t="shared" si="14"/>
        <v/>
      </c>
      <c r="R205" s="57"/>
      <c r="S205" s="92"/>
      <c r="T205" s="93"/>
    </row>
    <row r="206" spans="1:20">
      <c r="A206" s="53" t="s">
        <v>93</v>
      </c>
      <c r="B206" s="99"/>
      <c r="C206" s="96"/>
      <c r="D206" s="96"/>
      <c r="E206" s="55"/>
      <c r="F206" s="64"/>
      <c r="G206" s="64"/>
      <c r="H206" s="55"/>
      <c r="I206" s="55"/>
      <c r="J206" s="54" t="str">
        <f t="shared" si="12"/>
        <v/>
      </c>
      <c r="K206" s="55"/>
      <c r="L206" s="55"/>
      <c r="M206" s="55" t="str">
        <f t="shared" si="13"/>
        <v/>
      </c>
      <c r="N206" s="55"/>
      <c r="O206" s="55"/>
      <c r="P206" s="55"/>
      <c r="Q206" s="56" t="str">
        <f t="shared" si="14"/>
        <v/>
      </c>
      <c r="R206" s="57"/>
      <c r="S206" s="92"/>
      <c r="T206" s="93"/>
    </row>
    <row r="207" spans="1:20">
      <c r="A207" s="53" t="s">
        <v>93</v>
      </c>
      <c r="B207" s="99"/>
      <c r="C207" s="96"/>
      <c r="D207" s="96"/>
      <c r="E207" s="55"/>
      <c r="F207" s="64"/>
      <c r="G207" s="64"/>
      <c r="H207" s="55"/>
      <c r="I207" s="55"/>
      <c r="J207" s="54" t="str">
        <f t="shared" si="12"/>
        <v/>
      </c>
      <c r="K207" s="55"/>
      <c r="L207" s="55"/>
      <c r="M207" s="55" t="str">
        <f t="shared" si="13"/>
        <v/>
      </c>
      <c r="N207" s="55"/>
      <c r="O207" s="55"/>
      <c r="P207" s="55"/>
      <c r="Q207" s="56" t="str">
        <f t="shared" si="14"/>
        <v/>
      </c>
      <c r="R207" s="57"/>
      <c r="S207" s="92"/>
      <c r="T207" s="93"/>
    </row>
    <row r="208" spans="1:20">
      <c r="A208" s="53" t="s">
        <v>93</v>
      </c>
      <c r="B208" s="99"/>
      <c r="C208" s="96"/>
      <c r="D208" s="96"/>
      <c r="E208" s="55"/>
      <c r="F208" s="64"/>
      <c r="G208" s="64"/>
      <c r="H208" s="55"/>
      <c r="I208" s="55"/>
      <c r="J208" s="54" t="str">
        <f t="shared" si="12"/>
        <v/>
      </c>
      <c r="K208" s="55"/>
      <c r="L208" s="55"/>
      <c r="M208" s="55" t="str">
        <f t="shared" si="13"/>
        <v/>
      </c>
      <c r="N208" s="55"/>
      <c r="O208" s="55"/>
      <c r="P208" s="55"/>
      <c r="Q208" s="56" t="str">
        <f t="shared" si="14"/>
        <v/>
      </c>
      <c r="R208" s="57"/>
      <c r="S208" s="92"/>
      <c r="T208" s="93"/>
    </row>
    <row r="209" spans="1:20">
      <c r="A209" s="53" t="s">
        <v>93</v>
      </c>
      <c r="B209" s="99"/>
      <c r="C209" s="96"/>
      <c r="D209" s="96"/>
      <c r="E209" s="55"/>
      <c r="F209" s="64"/>
      <c r="G209" s="64"/>
      <c r="H209" s="55"/>
      <c r="I209" s="55"/>
      <c r="J209" s="54" t="str">
        <f t="shared" si="12"/>
        <v/>
      </c>
      <c r="K209" s="55"/>
      <c r="L209" s="55"/>
      <c r="M209" s="55" t="str">
        <f t="shared" si="13"/>
        <v/>
      </c>
      <c r="N209" s="55"/>
      <c r="O209" s="55"/>
      <c r="P209" s="55"/>
      <c r="Q209" s="56" t="str">
        <f t="shared" si="14"/>
        <v/>
      </c>
      <c r="R209" s="57"/>
      <c r="S209" s="92"/>
      <c r="T209" s="93"/>
    </row>
    <row r="210" spans="1:20">
      <c r="A210" s="53" t="s">
        <v>93</v>
      </c>
      <c r="B210" s="99"/>
      <c r="C210" s="96"/>
      <c r="D210" s="96"/>
      <c r="E210" s="55"/>
      <c r="F210" s="64"/>
      <c r="G210" s="64"/>
      <c r="H210" s="55"/>
      <c r="I210" s="55"/>
      <c r="J210" s="54" t="str">
        <f t="shared" si="12"/>
        <v/>
      </c>
      <c r="K210" s="55"/>
      <c r="L210" s="55"/>
      <c r="M210" s="55" t="str">
        <f t="shared" si="13"/>
        <v/>
      </c>
      <c r="N210" s="55"/>
      <c r="O210" s="55"/>
      <c r="P210" s="55"/>
      <c r="Q210" s="56" t="str">
        <f t="shared" si="14"/>
        <v/>
      </c>
      <c r="R210" s="57"/>
      <c r="S210" s="92"/>
      <c r="T210" s="93"/>
    </row>
    <row r="211" spans="1:20">
      <c r="A211" s="53" t="s">
        <v>93</v>
      </c>
      <c r="B211" s="99"/>
      <c r="C211" s="96"/>
      <c r="D211" s="96"/>
      <c r="E211" s="55"/>
      <c r="F211" s="64"/>
      <c r="G211" s="64"/>
      <c r="H211" s="55"/>
      <c r="I211" s="55"/>
      <c r="J211" s="54" t="str">
        <f t="shared" si="12"/>
        <v/>
      </c>
      <c r="K211" s="55"/>
      <c r="L211" s="55"/>
      <c r="M211" s="55" t="str">
        <f t="shared" si="13"/>
        <v/>
      </c>
      <c r="N211" s="55"/>
      <c r="O211" s="55"/>
      <c r="P211" s="55"/>
      <c r="Q211" s="56" t="str">
        <f t="shared" si="14"/>
        <v/>
      </c>
      <c r="R211" s="57"/>
      <c r="S211" s="92"/>
      <c r="T211" s="93"/>
    </row>
    <row r="212" spans="1:20">
      <c r="A212" s="53" t="s">
        <v>93</v>
      </c>
      <c r="B212" s="99"/>
      <c r="C212" s="96"/>
      <c r="D212" s="96"/>
      <c r="E212" s="55"/>
      <c r="F212" s="64"/>
      <c r="G212" s="64"/>
      <c r="H212" s="55"/>
      <c r="I212" s="55"/>
      <c r="J212" s="54" t="str">
        <f t="shared" si="12"/>
        <v/>
      </c>
      <c r="K212" s="55"/>
      <c r="L212" s="55"/>
      <c r="M212" s="55" t="str">
        <f t="shared" si="13"/>
        <v/>
      </c>
      <c r="N212" s="55"/>
      <c r="O212" s="55"/>
      <c r="P212" s="55"/>
      <c r="Q212" s="56" t="str">
        <f t="shared" si="14"/>
        <v/>
      </c>
      <c r="R212" s="57"/>
      <c r="S212" s="92"/>
      <c r="T212" s="93"/>
    </row>
    <row r="213" spans="1:20">
      <c r="A213" s="53" t="s">
        <v>93</v>
      </c>
      <c r="B213" s="99"/>
      <c r="C213" s="96"/>
      <c r="D213" s="96"/>
      <c r="E213" s="55"/>
      <c r="F213" s="64"/>
      <c r="G213" s="64"/>
      <c r="H213" s="55"/>
      <c r="I213" s="55"/>
      <c r="J213" s="54" t="str">
        <f t="shared" si="12"/>
        <v/>
      </c>
      <c r="K213" s="55"/>
      <c r="L213" s="55"/>
      <c r="M213" s="55" t="str">
        <f t="shared" si="13"/>
        <v/>
      </c>
      <c r="N213" s="55"/>
      <c r="O213" s="55"/>
      <c r="P213" s="55"/>
      <c r="Q213" s="56" t="str">
        <f t="shared" si="14"/>
        <v/>
      </c>
      <c r="R213" s="57"/>
      <c r="S213" s="92"/>
      <c r="T213" s="93"/>
    </row>
    <row r="214" spans="1:20">
      <c r="A214" s="53" t="s">
        <v>93</v>
      </c>
      <c r="B214" s="99"/>
      <c r="C214" s="96"/>
      <c r="D214" s="96"/>
      <c r="E214" s="55"/>
      <c r="F214" s="64"/>
      <c r="G214" s="64"/>
      <c r="H214" s="55"/>
      <c r="I214" s="55"/>
      <c r="J214" s="54" t="str">
        <f t="shared" si="12"/>
        <v/>
      </c>
      <c r="K214" s="55"/>
      <c r="L214" s="55"/>
      <c r="M214" s="55" t="str">
        <f t="shared" si="13"/>
        <v/>
      </c>
      <c r="N214" s="55"/>
      <c r="O214" s="55"/>
      <c r="P214" s="55"/>
      <c r="Q214" s="56" t="str">
        <f t="shared" si="14"/>
        <v/>
      </c>
      <c r="R214" s="57"/>
      <c r="S214" s="92"/>
      <c r="T214" s="93"/>
    </row>
    <row r="215" spans="1:20">
      <c r="A215" s="53" t="s">
        <v>93</v>
      </c>
      <c r="B215" s="99"/>
      <c r="C215" s="96"/>
      <c r="D215" s="96"/>
      <c r="E215" s="55"/>
      <c r="F215" s="64"/>
      <c r="G215" s="64"/>
      <c r="H215" s="55"/>
      <c r="I215" s="55"/>
      <c r="J215" s="54" t="str">
        <f t="shared" si="12"/>
        <v/>
      </c>
      <c r="K215" s="55"/>
      <c r="L215" s="55"/>
      <c r="M215" s="55" t="str">
        <f t="shared" si="13"/>
        <v/>
      </c>
      <c r="N215" s="55"/>
      <c r="O215" s="55"/>
      <c r="P215" s="55"/>
      <c r="Q215" s="56" t="str">
        <f t="shared" si="14"/>
        <v/>
      </c>
      <c r="R215" s="57"/>
      <c r="S215" s="92"/>
      <c r="T215" s="93"/>
    </row>
    <row r="216" spans="1:20">
      <c r="A216" s="53" t="s">
        <v>93</v>
      </c>
      <c r="B216" s="99"/>
      <c r="C216" s="96"/>
      <c r="D216" s="96"/>
      <c r="E216" s="55"/>
      <c r="F216" s="64"/>
      <c r="G216" s="64"/>
      <c r="H216" s="55"/>
      <c r="I216" s="55"/>
      <c r="J216" s="54" t="str">
        <f t="shared" si="12"/>
        <v/>
      </c>
      <c r="K216" s="55"/>
      <c r="L216" s="55"/>
      <c r="M216" s="55" t="str">
        <f t="shared" si="13"/>
        <v/>
      </c>
      <c r="N216" s="55"/>
      <c r="O216" s="55"/>
      <c r="P216" s="55"/>
      <c r="Q216" s="56" t="str">
        <f t="shared" si="14"/>
        <v/>
      </c>
      <c r="R216" s="57"/>
      <c r="S216" s="92"/>
      <c r="T216" s="93"/>
    </row>
    <row r="217" spans="1:20">
      <c r="A217" s="53" t="s">
        <v>93</v>
      </c>
      <c r="B217" s="99"/>
      <c r="C217" s="96"/>
      <c r="D217" s="96"/>
      <c r="E217" s="55"/>
      <c r="F217" s="64"/>
      <c r="G217" s="64"/>
      <c r="H217" s="55"/>
      <c r="I217" s="55"/>
      <c r="J217" s="54" t="str">
        <f t="shared" si="12"/>
        <v/>
      </c>
      <c r="K217" s="55"/>
      <c r="L217" s="55"/>
      <c r="M217" s="55" t="str">
        <f t="shared" si="13"/>
        <v/>
      </c>
      <c r="N217" s="55"/>
      <c r="O217" s="55"/>
      <c r="P217" s="55"/>
      <c r="Q217" s="56" t="str">
        <f t="shared" si="14"/>
        <v/>
      </c>
      <c r="R217" s="57"/>
      <c r="S217" s="92"/>
      <c r="T217" s="93"/>
    </row>
    <row r="218" spans="1:20">
      <c r="A218" s="53" t="s">
        <v>93</v>
      </c>
      <c r="B218" s="99"/>
      <c r="C218" s="96"/>
      <c r="D218" s="96"/>
      <c r="E218" s="55"/>
      <c r="F218" s="64"/>
      <c r="G218" s="64"/>
      <c r="H218" s="55"/>
      <c r="I218" s="55"/>
      <c r="J218" s="54" t="str">
        <f t="shared" si="12"/>
        <v/>
      </c>
      <c r="K218" s="55"/>
      <c r="L218" s="55"/>
      <c r="M218" s="55" t="str">
        <f t="shared" si="13"/>
        <v/>
      </c>
      <c r="N218" s="55"/>
      <c r="O218" s="55"/>
      <c r="P218" s="55"/>
      <c r="Q218" s="56" t="str">
        <f t="shared" si="14"/>
        <v/>
      </c>
      <c r="R218" s="57"/>
      <c r="S218" s="92"/>
      <c r="T218" s="93"/>
    </row>
    <row r="219" spans="1:20">
      <c r="A219" s="53" t="s">
        <v>93</v>
      </c>
      <c r="B219" s="99"/>
      <c r="C219" s="96"/>
      <c r="D219" s="96"/>
      <c r="E219" s="55"/>
      <c r="F219" s="64"/>
      <c r="G219" s="64"/>
      <c r="H219" s="55"/>
      <c r="I219" s="55"/>
      <c r="J219" s="54" t="str">
        <f t="shared" si="12"/>
        <v/>
      </c>
      <c r="K219" s="55"/>
      <c r="L219" s="55"/>
      <c r="M219" s="55" t="str">
        <f t="shared" si="13"/>
        <v/>
      </c>
      <c r="N219" s="55"/>
      <c r="O219" s="55"/>
      <c r="P219" s="55"/>
      <c r="Q219" s="56" t="str">
        <f t="shared" si="14"/>
        <v/>
      </c>
      <c r="R219" s="57"/>
      <c r="S219" s="92"/>
      <c r="T219" s="93"/>
    </row>
    <row r="220" spans="1:20">
      <c r="A220" s="53" t="s">
        <v>93</v>
      </c>
      <c r="B220" s="99"/>
      <c r="C220" s="96"/>
      <c r="D220" s="96"/>
      <c r="E220" s="55"/>
      <c r="F220" s="64"/>
      <c r="G220" s="64"/>
      <c r="H220" s="55"/>
      <c r="I220" s="55"/>
      <c r="J220" s="54" t="str">
        <f t="shared" si="12"/>
        <v/>
      </c>
      <c r="K220" s="55"/>
      <c r="L220" s="55"/>
      <c r="M220" s="55" t="str">
        <f t="shared" si="13"/>
        <v/>
      </c>
      <c r="N220" s="55"/>
      <c r="O220" s="55"/>
      <c r="P220" s="55"/>
      <c r="Q220" s="56" t="str">
        <f t="shared" si="14"/>
        <v/>
      </c>
      <c r="R220" s="57"/>
      <c r="S220" s="92"/>
      <c r="T220" s="93"/>
    </row>
    <row r="221" spans="1:20">
      <c r="A221" s="53" t="s">
        <v>93</v>
      </c>
      <c r="B221" s="99"/>
      <c r="C221" s="96"/>
      <c r="D221" s="96"/>
      <c r="E221" s="55"/>
      <c r="F221" s="64"/>
      <c r="G221" s="64"/>
      <c r="H221" s="55"/>
      <c r="I221" s="55"/>
      <c r="J221" s="54" t="str">
        <f t="shared" si="12"/>
        <v/>
      </c>
      <c r="K221" s="55"/>
      <c r="L221" s="55"/>
      <c r="M221" s="55" t="str">
        <f t="shared" si="13"/>
        <v/>
      </c>
      <c r="N221" s="55"/>
      <c r="O221" s="55"/>
      <c r="P221" s="55"/>
      <c r="Q221" s="56" t="str">
        <f t="shared" si="14"/>
        <v/>
      </c>
      <c r="R221" s="57"/>
      <c r="S221" s="92"/>
      <c r="T221" s="93"/>
    </row>
    <row r="222" spans="1:20">
      <c r="A222" s="53" t="s">
        <v>93</v>
      </c>
      <c r="B222" s="99"/>
      <c r="C222" s="96"/>
      <c r="D222" s="96"/>
      <c r="E222" s="55"/>
      <c r="F222" s="64"/>
      <c r="G222" s="64"/>
      <c r="H222" s="55"/>
      <c r="I222" s="55"/>
      <c r="J222" s="54" t="str">
        <f t="shared" si="12"/>
        <v/>
      </c>
      <c r="K222" s="55"/>
      <c r="L222" s="55"/>
      <c r="M222" s="55" t="str">
        <f t="shared" si="13"/>
        <v/>
      </c>
      <c r="N222" s="55"/>
      <c r="O222" s="55"/>
      <c r="P222" s="55"/>
      <c r="Q222" s="56" t="str">
        <f t="shared" si="14"/>
        <v/>
      </c>
      <c r="R222" s="57"/>
      <c r="S222" s="92"/>
      <c r="T222" s="93"/>
    </row>
    <row r="223" spans="1:20">
      <c r="A223" s="53" t="s">
        <v>93</v>
      </c>
      <c r="B223" s="99"/>
      <c r="C223" s="96"/>
      <c r="D223" s="96"/>
      <c r="E223" s="55"/>
      <c r="F223" s="64"/>
      <c r="G223" s="64"/>
      <c r="H223" s="55"/>
      <c r="I223" s="55"/>
      <c r="J223" s="54" t="str">
        <f t="shared" si="12"/>
        <v/>
      </c>
      <c r="K223" s="55"/>
      <c r="L223" s="55"/>
      <c r="M223" s="55" t="str">
        <f t="shared" si="13"/>
        <v/>
      </c>
      <c r="N223" s="55"/>
      <c r="O223" s="55"/>
      <c r="P223" s="55"/>
      <c r="Q223" s="56" t="str">
        <f t="shared" si="14"/>
        <v/>
      </c>
      <c r="R223" s="57"/>
      <c r="S223" s="92"/>
      <c r="T223" s="93"/>
    </row>
    <row r="224" spans="1:20">
      <c r="A224" s="53" t="s">
        <v>93</v>
      </c>
      <c r="B224" s="99"/>
      <c r="C224" s="96"/>
      <c r="D224" s="96"/>
      <c r="E224" s="55"/>
      <c r="F224" s="64"/>
      <c r="G224" s="64"/>
      <c r="H224" s="55"/>
      <c r="I224" s="55"/>
      <c r="J224" s="54" t="str">
        <f t="shared" si="12"/>
        <v/>
      </c>
      <c r="K224" s="55"/>
      <c r="L224" s="55"/>
      <c r="M224" s="55" t="str">
        <f t="shared" si="13"/>
        <v/>
      </c>
      <c r="N224" s="55"/>
      <c r="O224" s="55"/>
      <c r="P224" s="55"/>
      <c r="Q224" s="56" t="str">
        <f t="shared" si="14"/>
        <v/>
      </c>
      <c r="R224" s="57"/>
      <c r="S224" s="92"/>
      <c r="T224" s="93"/>
    </row>
    <row r="225" spans="1:20">
      <c r="A225" s="53" t="s">
        <v>93</v>
      </c>
      <c r="B225" s="99"/>
      <c r="C225" s="96"/>
      <c r="D225" s="96"/>
      <c r="E225" s="55"/>
      <c r="F225" s="64"/>
      <c r="G225" s="64"/>
      <c r="H225" s="55"/>
      <c r="I225" s="55"/>
      <c r="J225" s="54" t="str">
        <f t="shared" si="12"/>
        <v/>
      </c>
      <c r="K225" s="55"/>
      <c r="L225" s="55"/>
      <c r="M225" s="55" t="str">
        <f t="shared" si="13"/>
        <v/>
      </c>
      <c r="N225" s="55"/>
      <c r="O225" s="55"/>
      <c r="P225" s="55"/>
      <c r="Q225" s="56" t="str">
        <f t="shared" si="14"/>
        <v/>
      </c>
      <c r="R225" s="57"/>
      <c r="S225" s="92"/>
      <c r="T225" s="93"/>
    </row>
    <row r="226" spans="1:20">
      <c r="A226" s="53" t="s">
        <v>93</v>
      </c>
      <c r="B226" s="99"/>
      <c r="C226" s="96"/>
      <c r="D226" s="96"/>
      <c r="E226" s="55"/>
      <c r="F226" s="64"/>
      <c r="G226" s="64"/>
      <c r="H226" s="55"/>
      <c r="I226" s="55"/>
      <c r="J226" s="54" t="str">
        <f t="shared" si="12"/>
        <v/>
      </c>
      <c r="K226" s="55"/>
      <c r="L226" s="55"/>
      <c r="M226" s="55" t="str">
        <f t="shared" si="13"/>
        <v/>
      </c>
      <c r="N226" s="55"/>
      <c r="O226" s="55"/>
      <c r="P226" s="55"/>
      <c r="Q226" s="56" t="str">
        <f t="shared" si="14"/>
        <v/>
      </c>
      <c r="R226" s="57"/>
      <c r="S226" s="92"/>
      <c r="T226" s="93"/>
    </row>
    <row r="227" spans="1:20">
      <c r="A227" s="53" t="s">
        <v>93</v>
      </c>
      <c r="B227" s="99"/>
      <c r="C227" s="96"/>
      <c r="D227" s="96"/>
      <c r="E227" s="55"/>
      <c r="F227" s="64"/>
      <c r="G227" s="64"/>
      <c r="H227" s="55"/>
      <c r="I227" s="55"/>
      <c r="J227" s="54" t="str">
        <f t="shared" si="12"/>
        <v/>
      </c>
      <c r="K227" s="55"/>
      <c r="L227" s="55"/>
      <c r="M227" s="55" t="str">
        <f t="shared" si="13"/>
        <v/>
      </c>
      <c r="N227" s="55"/>
      <c r="O227" s="55"/>
      <c r="P227" s="55"/>
      <c r="Q227" s="56" t="str">
        <f t="shared" si="14"/>
        <v/>
      </c>
      <c r="R227" s="57"/>
      <c r="S227" s="92"/>
      <c r="T227" s="93"/>
    </row>
    <row r="228" spans="1:20">
      <c r="A228" s="53" t="s">
        <v>93</v>
      </c>
      <c r="B228" s="99"/>
      <c r="C228" s="96"/>
      <c r="D228" s="96"/>
      <c r="E228" s="55"/>
      <c r="F228" s="64"/>
      <c r="G228" s="64"/>
      <c r="H228" s="55"/>
      <c r="I228" s="55"/>
      <c r="J228" s="54" t="str">
        <f t="shared" si="12"/>
        <v/>
      </c>
      <c r="K228" s="55"/>
      <c r="L228" s="55"/>
      <c r="M228" s="55" t="str">
        <f t="shared" si="13"/>
        <v/>
      </c>
      <c r="N228" s="55"/>
      <c r="O228" s="55"/>
      <c r="P228" s="55"/>
      <c r="Q228" s="56" t="str">
        <f t="shared" si="14"/>
        <v/>
      </c>
      <c r="R228" s="57"/>
      <c r="S228" s="92"/>
      <c r="T228" s="93"/>
    </row>
    <row r="229" spans="1:20">
      <c r="A229" s="53" t="s">
        <v>93</v>
      </c>
      <c r="B229" s="99"/>
      <c r="C229" s="96"/>
      <c r="D229" s="96"/>
      <c r="E229" s="55"/>
      <c r="F229" s="64"/>
      <c r="G229" s="64"/>
      <c r="H229" s="55"/>
      <c r="I229" s="55"/>
      <c r="J229" s="54" t="str">
        <f t="shared" si="12"/>
        <v/>
      </c>
      <c r="K229" s="55"/>
      <c r="L229" s="55"/>
      <c r="M229" s="55" t="str">
        <f t="shared" si="13"/>
        <v/>
      </c>
      <c r="N229" s="55"/>
      <c r="O229" s="55"/>
      <c r="P229" s="55"/>
      <c r="Q229" s="56" t="str">
        <f t="shared" si="14"/>
        <v/>
      </c>
      <c r="R229" s="57"/>
      <c r="S229" s="92"/>
      <c r="T229" s="93"/>
    </row>
    <row r="230" spans="1:20">
      <c r="A230" s="53" t="s">
        <v>93</v>
      </c>
      <c r="B230" s="99"/>
      <c r="C230" s="96"/>
      <c r="D230" s="96"/>
      <c r="E230" s="55"/>
      <c r="F230" s="64"/>
      <c r="G230" s="64"/>
      <c r="H230" s="55"/>
      <c r="I230" s="55"/>
      <c r="J230" s="54" t="str">
        <f t="shared" si="12"/>
        <v/>
      </c>
      <c r="K230" s="55"/>
      <c r="L230" s="55"/>
      <c r="M230" s="55" t="str">
        <f t="shared" si="13"/>
        <v/>
      </c>
      <c r="N230" s="55"/>
      <c r="O230" s="55"/>
      <c r="P230" s="55"/>
      <c r="Q230" s="56" t="str">
        <f t="shared" si="14"/>
        <v/>
      </c>
      <c r="R230" s="57"/>
      <c r="S230" s="92"/>
      <c r="T230" s="93"/>
    </row>
    <row r="231" spans="1:20">
      <c r="A231" s="53" t="s">
        <v>93</v>
      </c>
      <c r="B231" s="99"/>
      <c r="C231" s="96"/>
      <c r="D231" s="96"/>
      <c r="E231" s="55"/>
      <c r="F231" s="64"/>
      <c r="G231" s="64"/>
      <c r="H231" s="55"/>
      <c r="I231" s="55"/>
      <c r="J231" s="54" t="str">
        <f t="shared" si="12"/>
        <v/>
      </c>
      <c r="K231" s="55"/>
      <c r="L231" s="55"/>
      <c r="M231" s="55" t="str">
        <f t="shared" si="13"/>
        <v/>
      </c>
      <c r="N231" s="55"/>
      <c r="O231" s="55"/>
      <c r="P231" s="55"/>
      <c r="Q231" s="56" t="str">
        <f t="shared" si="14"/>
        <v/>
      </c>
      <c r="R231" s="57"/>
      <c r="S231" s="92"/>
      <c r="T231" s="93"/>
    </row>
    <row r="232" spans="1:20">
      <c r="A232" s="53" t="s">
        <v>93</v>
      </c>
      <c r="B232" s="99"/>
      <c r="C232" s="96"/>
      <c r="D232" s="96"/>
      <c r="E232" s="55"/>
      <c r="F232" s="64"/>
      <c r="G232" s="64"/>
      <c r="H232" s="55"/>
      <c r="I232" s="55"/>
      <c r="J232" s="54" t="str">
        <f t="shared" si="12"/>
        <v/>
      </c>
      <c r="K232" s="55"/>
      <c r="L232" s="55"/>
      <c r="M232" s="55" t="str">
        <f t="shared" si="13"/>
        <v/>
      </c>
      <c r="N232" s="55"/>
      <c r="O232" s="55"/>
      <c r="P232" s="55"/>
      <c r="Q232" s="56" t="str">
        <f t="shared" si="14"/>
        <v/>
      </c>
      <c r="R232" s="57"/>
      <c r="S232" s="92"/>
      <c r="T232" s="93"/>
    </row>
    <row r="233" spans="1:20">
      <c r="A233" s="53" t="s">
        <v>93</v>
      </c>
      <c r="B233" s="99"/>
      <c r="C233" s="96"/>
      <c r="D233" s="96"/>
      <c r="E233" s="55"/>
      <c r="F233" s="64"/>
      <c r="G233" s="64"/>
      <c r="H233" s="55"/>
      <c r="I233" s="55"/>
      <c r="J233" s="54" t="str">
        <f t="shared" si="12"/>
        <v/>
      </c>
      <c r="K233" s="55"/>
      <c r="L233" s="55"/>
      <c r="M233" s="55" t="str">
        <f t="shared" si="13"/>
        <v/>
      </c>
      <c r="N233" s="55"/>
      <c r="O233" s="55"/>
      <c r="P233" s="55"/>
      <c r="Q233" s="56" t="str">
        <f t="shared" si="14"/>
        <v/>
      </c>
      <c r="R233" s="57"/>
      <c r="S233" s="92"/>
      <c r="T233" s="93"/>
    </row>
    <row r="234" spans="1:20">
      <c r="A234" s="53" t="s">
        <v>93</v>
      </c>
      <c r="B234" s="99"/>
      <c r="C234" s="96"/>
      <c r="D234" s="96"/>
      <c r="E234" s="55"/>
      <c r="F234" s="64"/>
      <c r="G234" s="64"/>
      <c r="H234" s="55"/>
      <c r="I234" s="55"/>
      <c r="J234" s="54" t="str">
        <f t="shared" si="12"/>
        <v/>
      </c>
      <c r="K234" s="55"/>
      <c r="L234" s="55"/>
      <c r="M234" s="55" t="str">
        <f t="shared" si="13"/>
        <v/>
      </c>
      <c r="N234" s="55"/>
      <c r="O234" s="55"/>
      <c r="P234" s="55"/>
      <c r="Q234" s="56" t="str">
        <f t="shared" si="14"/>
        <v/>
      </c>
      <c r="R234" s="57"/>
      <c r="S234" s="92"/>
      <c r="T234" s="93"/>
    </row>
    <row r="235" spans="1:20">
      <c r="A235" s="53" t="s">
        <v>93</v>
      </c>
      <c r="B235" s="99"/>
      <c r="C235" s="96"/>
      <c r="D235" s="96"/>
      <c r="E235" s="55"/>
      <c r="F235" s="64"/>
      <c r="G235" s="64"/>
      <c r="H235" s="55"/>
      <c r="I235" s="55"/>
      <c r="J235" s="54" t="str">
        <f t="shared" si="12"/>
        <v/>
      </c>
      <c r="K235" s="55"/>
      <c r="L235" s="55"/>
      <c r="M235" s="55" t="str">
        <f t="shared" si="13"/>
        <v/>
      </c>
      <c r="N235" s="55"/>
      <c r="O235" s="55"/>
      <c r="P235" s="55"/>
      <c r="Q235" s="56" t="str">
        <f t="shared" si="14"/>
        <v/>
      </c>
      <c r="R235" s="57"/>
      <c r="S235" s="92"/>
      <c r="T235" s="93"/>
    </row>
    <row r="236" spans="1:20">
      <c r="A236" s="53" t="s">
        <v>93</v>
      </c>
      <c r="B236" s="99"/>
      <c r="C236" s="96"/>
      <c r="D236" s="96"/>
      <c r="E236" s="55"/>
      <c r="F236" s="64"/>
      <c r="G236" s="64"/>
      <c r="H236" s="55"/>
      <c r="I236" s="55"/>
      <c r="J236" s="54" t="str">
        <f t="shared" si="12"/>
        <v/>
      </c>
      <c r="K236" s="55"/>
      <c r="L236" s="55"/>
      <c r="M236" s="55" t="str">
        <f t="shared" si="13"/>
        <v/>
      </c>
      <c r="N236" s="55"/>
      <c r="O236" s="55"/>
      <c r="P236" s="55"/>
      <c r="Q236" s="56" t="str">
        <f t="shared" si="14"/>
        <v/>
      </c>
      <c r="R236" s="57"/>
      <c r="S236" s="92"/>
      <c r="T236" s="93"/>
    </row>
    <row r="237" spans="1:20">
      <c r="A237" s="53" t="s">
        <v>93</v>
      </c>
      <c r="B237" s="99"/>
      <c r="C237" s="96"/>
      <c r="D237" s="96"/>
      <c r="E237" s="55"/>
      <c r="F237" s="64"/>
      <c r="G237" s="64"/>
      <c r="H237" s="55"/>
      <c r="I237" s="55"/>
      <c r="J237" s="54" t="str">
        <f t="shared" si="12"/>
        <v/>
      </c>
      <c r="K237" s="55"/>
      <c r="L237" s="55"/>
      <c r="M237" s="55" t="str">
        <f t="shared" si="13"/>
        <v/>
      </c>
      <c r="N237" s="55"/>
      <c r="O237" s="55"/>
      <c r="P237" s="55"/>
      <c r="Q237" s="56" t="str">
        <f t="shared" si="14"/>
        <v/>
      </c>
      <c r="R237" s="57"/>
      <c r="S237" s="92"/>
      <c r="T237" s="93"/>
    </row>
    <row r="238" spans="1:20">
      <c r="A238" s="53" t="s">
        <v>93</v>
      </c>
      <c r="B238" s="99"/>
      <c r="C238" s="96"/>
      <c r="D238" s="96"/>
      <c r="E238" s="55"/>
      <c r="F238" s="64"/>
      <c r="G238" s="64"/>
      <c r="H238" s="55"/>
      <c r="I238" s="55"/>
      <c r="J238" s="54" t="str">
        <f t="shared" si="12"/>
        <v/>
      </c>
      <c r="K238" s="55"/>
      <c r="L238" s="55"/>
      <c r="M238" s="55" t="str">
        <f t="shared" si="13"/>
        <v/>
      </c>
      <c r="N238" s="55"/>
      <c r="O238" s="55"/>
      <c r="P238" s="55"/>
      <c r="Q238" s="56" t="str">
        <f t="shared" si="14"/>
        <v/>
      </c>
      <c r="R238" s="57"/>
      <c r="S238" s="92"/>
      <c r="T238" s="93"/>
    </row>
    <row r="239" spans="1:20">
      <c r="A239" s="53" t="s">
        <v>93</v>
      </c>
      <c r="B239" s="99"/>
      <c r="C239" s="96"/>
      <c r="D239" s="96"/>
      <c r="E239" s="55"/>
      <c r="F239" s="64"/>
      <c r="G239" s="64"/>
      <c r="H239" s="55"/>
      <c r="I239" s="55"/>
      <c r="J239" s="54" t="str">
        <f t="shared" si="12"/>
        <v/>
      </c>
      <c r="K239" s="55"/>
      <c r="L239" s="55"/>
      <c r="M239" s="55" t="str">
        <f t="shared" si="13"/>
        <v/>
      </c>
      <c r="N239" s="55"/>
      <c r="O239" s="55"/>
      <c r="P239" s="55"/>
      <c r="Q239" s="56" t="str">
        <f t="shared" si="14"/>
        <v/>
      </c>
      <c r="R239" s="57"/>
      <c r="S239" s="92"/>
      <c r="T239" s="93"/>
    </row>
    <row r="240" spans="1:20">
      <c r="A240" s="53" t="s">
        <v>93</v>
      </c>
      <c r="B240" s="99"/>
      <c r="C240" s="96"/>
      <c r="D240" s="96"/>
      <c r="E240" s="55"/>
      <c r="F240" s="64"/>
      <c r="G240" s="64"/>
      <c r="H240" s="55"/>
      <c r="I240" s="55"/>
      <c r="J240" s="54" t="str">
        <f t="shared" si="12"/>
        <v/>
      </c>
      <c r="K240" s="55"/>
      <c r="L240" s="55"/>
      <c r="M240" s="55" t="str">
        <f t="shared" si="13"/>
        <v/>
      </c>
      <c r="N240" s="55"/>
      <c r="O240" s="55"/>
      <c r="P240" s="55"/>
      <c r="Q240" s="56" t="str">
        <f t="shared" si="14"/>
        <v/>
      </c>
      <c r="R240" s="57"/>
      <c r="S240" s="92"/>
      <c r="T240" s="93"/>
    </row>
    <row r="241" spans="1:20">
      <c r="A241" s="53" t="s">
        <v>93</v>
      </c>
      <c r="B241" s="99"/>
      <c r="C241" s="96"/>
      <c r="D241" s="96"/>
      <c r="E241" s="55"/>
      <c r="F241" s="64"/>
      <c r="G241" s="64"/>
      <c r="H241" s="55"/>
      <c r="I241" s="55"/>
      <c r="J241" s="54" t="str">
        <f t="shared" si="12"/>
        <v/>
      </c>
      <c r="K241" s="55"/>
      <c r="L241" s="55"/>
      <c r="M241" s="55" t="str">
        <f t="shared" si="13"/>
        <v/>
      </c>
      <c r="N241" s="55"/>
      <c r="O241" s="55"/>
      <c r="P241" s="55"/>
      <c r="Q241" s="56" t="str">
        <f t="shared" si="14"/>
        <v/>
      </c>
      <c r="R241" s="57"/>
      <c r="S241" s="92"/>
      <c r="T241" s="93"/>
    </row>
    <row r="242" spans="1:20">
      <c r="A242" s="53" t="s">
        <v>93</v>
      </c>
      <c r="B242" s="99"/>
      <c r="C242" s="96"/>
      <c r="D242" s="96"/>
      <c r="E242" s="55"/>
      <c r="F242" s="64"/>
      <c r="G242" s="64"/>
      <c r="H242" s="55"/>
      <c r="I242" s="55"/>
      <c r="J242" s="54" t="str">
        <f t="shared" si="12"/>
        <v/>
      </c>
      <c r="K242" s="55"/>
      <c r="L242" s="55"/>
      <c r="M242" s="55" t="str">
        <f t="shared" si="13"/>
        <v/>
      </c>
      <c r="N242" s="55"/>
      <c r="O242" s="55"/>
      <c r="P242" s="55"/>
      <c r="Q242" s="56" t="str">
        <f t="shared" si="14"/>
        <v/>
      </c>
      <c r="R242" s="57"/>
      <c r="S242" s="94"/>
      <c r="T242" s="95"/>
    </row>
    <row r="243" spans="1:20" hidden="1">
      <c r="A243" s="33"/>
      <c r="B243" s="97"/>
      <c r="C243" s="100"/>
      <c r="D243" s="100"/>
      <c r="E243" s="101"/>
      <c r="F243" s="101"/>
      <c r="G243" s="101"/>
      <c r="H243" s="101"/>
      <c r="I243" s="101"/>
      <c r="K243" s="101"/>
      <c r="L243" s="101"/>
      <c r="M243" s="101"/>
      <c r="N243" s="101"/>
      <c r="O243" s="101"/>
      <c r="P243" s="101"/>
      <c r="R243" s="104"/>
    </row>
    <row r="244" spans="1:20" hidden="1">
      <c r="A244" s="33"/>
      <c r="B244" s="97"/>
      <c r="C244" s="100"/>
      <c r="D244" s="100"/>
      <c r="E244" s="101"/>
      <c r="F244" s="101"/>
      <c r="G244" s="101"/>
      <c r="H244" s="101"/>
      <c r="I244" s="101"/>
      <c r="K244" s="101"/>
      <c r="L244" s="101"/>
      <c r="M244" s="101"/>
      <c r="N244" s="101"/>
      <c r="O244" s="101"/>
      <c r="P244" s="101"/>
      <c r="R244" s="104"/>
    </row>
    <row r="245" spans="1:20" hidden="1">
      <c r="A245" s="33"/>
      <c r="B245" s="97"/>
      <c r="C245" s="100"/>
      <c r="D245" s="100"/>
      <c r="E245" s="101"/>
      <c r="F245" s="101"/>
      <c r="G245" s="101"/>
      <c r="H245" s="101"/>
      <c r="I245" s="101"/>
      <c r="K245" s="101"/>
      <c r="L245" s="101"/>
      <c r="M245" s="101"/>
      <c r="N245" s="101"/>
      <c r="O245" s="101"/>
      <c r="P245" s="101"/>
      <c r="R245" s="104"/>
    </row>
    <row r="246" spans="1:20" hidden="1">
      <c r="A246" s="33"/>
      <c r="B246" s="97"/>
      <c r="C246" s="100"/>
      <c r="D246" s="100"/>
      <c r="E246" s="101"/>
      <c r="F246" s="101"/>
      <c r="G246" s="101"/>
      <c r="H246" s="101"/>
      <c r="I246" s="101"/>
      <c r="K246" s="101"/>
      <c r="L246" s="101"/>
      <c r="M246" s="101"/>
      <c r="N246" s="101"/>
      <c r="O246" s="101"/>
      <c r="P246" s="101"/>
      <c r="R246" s="104"/>
    </row>
    <row r="247" spans="1:20" hidden="1">
      <c r="A247" s="33"/>
      <c r="B247" s="97"/>
      <c r="C247" s="100"/>
      <c r="D247" s="100"/>
      <c r="E247" s="101"/>
      <c r="F247" s="101"/>
      <c r="G247" s="101"/>
      <c r="H247" s="101"/>
      <c r="I247" s="101"/>
      <c r="K247" s="101"/>
      <c r="L247" s="101"/>
      <c r="M247" s="101"/>
      <c r="N247" s="101"/>
      <c r="O247" s="101"/>
      <c r="P247" s="101"/>
      <c r="R247" s="104"/>
    </row>
    <row r="248" spans="1:20" hidden="1">
      <c r="A248" s="33"/>
      <c r="B248" s="97"/>
      <c r="C248" s="100"/>
      <c r="D248" s="100"/>
      <c r="E248" s="101"/>
      <c r="F248" s="101"/>
      <c r="G248" s="101"/>
      <c r="H248" s="101"/>
      <c r="I248" s="101"/>
      <c r="K248" s="101"/>
      <c r="L248" s="101"/>
      <c r="M248" s="101"/>
      <c r="N248" s="101"/>
      <c r="O248" s="101"/>
      <c r="P248" s="101"/>
      <c r="R248" s="104"/>
    </row>
    <row r="249" spans="1:20" hidden="1">
      <c r="A249" s="33"/>
      <c r="B249" s="97"/>
      <c r="C249" s="100"/>
      <c r="D249" s="100"/>
      <c r="E249" s="101"/>
      <c r="F249" s="101"/>
      <c r="G249" s="101"/>
      <c r="H249" s="101"/>
      <c r="I249" s="101"/>
      <c r="K249" s="101"/>
      <c r="L249" s="101"/>
      <c r="M249" s="101"/>
      <c r="N249" s="101"/>
      <c r="O249" s="101"/>
      <c r="P249" s="101"/>
      <c r="R249" s="104"/>
    </row>
    <row r="250" spans="1:20" hidden="1">
      <c r="A250" s="33"/>
      <c r="B250" s="97"/>
      <c r="C250" s="100"/>
      <c r="D250" s="100"/>
      <c r="E250" s="101"/>
      <c r="F250" s="101"/>
      <c r="G250" s="101"/>
      <c r="H250" s="101"/>
      <c r="I250" s="101"/>
      <c r="K250" s="101"/>
      <c r="L250" s="101"/>
      <c r="M250" s="101"/>
      <c r="N250" s="101"/>
      <c r="O250" s="101"/>
      <c r="P250" s="101"/>
      <c r="R250" s="104"/>
    </row>
    <row r="251" spans="1:20" hidden="1">
      <c r="A251" s="33"/>
      <c r="B251" s="97"/>
      <c r="C251" s="100"/>
      <c r="D251" s="100"/>
      <c r="E251" s="101"/>
      <c r="F251" s="101"/>
      <c r="G251" s="101"/>
      <c r="H251" s="101"/>
      <c r="I251" s="101"/>
      <c r="K251" s="101"/>
      <c r="L251" s="101"/>
      <c r="M251" s="101"/>
      <c r="N251" s="101"/>
      <c r="O251" s="101"/>
      <c r="P251" s="101"/>
      <c r="R251" s="104"/>
    </row>
  </sheetData>
  <sheetProtection algorithmName="SHA-512" hashValue="9yPYvUPvBiGbk9IrP2OxebLadDfZXLTKHdyNyZlw4CxNE8HiFnznlH5uNYg8r6gS9UFwFXPb6IcxoN6J/xH13A==" saltValue="tGToh3zwRB59BdejVj4cUA==" spinCount="100000" sheet="1" objects="1" scenarios="1" selectLockedCells="1" selectUnlockedCells="1"/>
  <mergeCells count="5">
    <mergeCell ref="J2:J3"/>
    <mergeCell ref="Q2:Q3"/>
    <mergeCell ref="S5:T7"/>
    <mergeCell ref="S8:T8"/>
    <mergeCell ref="B3:C3"/>
  </mergeCells>
  <conditionalFormatting sqref="R9:R242">
    <cfRule type="cellIs" dxfId="5" priority="19" operator="greaterThan">
      <formula>$Q9</formula>
    </cfRule>
  </conditionalFormatting>
  <conditionalFormatting sqref="A9:R242 A6:A8 Q4:Q8">
    <cfRule type="expression" dxfId="4" priority="4">
      <formula>$A$3="PTP"</formula>
    </cfRule>
  </conditionalFormatting>
  <conditionalFormatting sqref="A4:A5">
    <cfRule type="expression" dxfId="3" priority="3">
      <formula>$A$3="PTP"</formula>
    </cfRule>
  </conditionalFormatting>
  <conditionalFormatting sqref="A9:R242 A4:A8 Q4:Q8">
    <cfRule type="expression" dxfId="2" priority="10">
      <formula>$A$3="PMP"</formula>
    </cfRule>
  </conditionalFormatting>
  <conditionalFormatting sqref="R4:R8">
    <cfRule type="cellIs" dxfId="1" priority="2" stopIfTrue="1" operator="greaterThan">
      <formula>$Q4</formula>
    </cfRule>
  </conditionalFormatting>
  <conditionalFormatting sqref="T4">
    <cfRule type="expression" dxfId="0" priority="1" stopIfTrue="1">
      <formula>AJ33</formula>
    </cfRule>
  </conditionalFormatting>
  <dataValidations count="19">
    <dataValidation type="list" showErrorMessage="1" sqref="A3" xr:uid="{00000000-0002-0000-0100-000000000000}">
      <formula1>"PMP,PTP"</formula1>
    </dataValidation>
    <dataValidation type="list" allowBlank="1" sqref="I5:I242" xr:uid="{00000000-0002-0000-0100-000001000000}">
      <formula1>"AGL,AMSL"</formula1>
    </dataValidation>
    <dataValidation type="whole" allowBlank="1" showErrorMessage="1" error="Invalid value" sqref="K4:K242" xr:uid="{00000000-0002-0000-0100-000002000000}">
      <formula1>-127</formula1>
      <formula2>128</formula2>
    </dataValidation>
    <dataValidation type="whole" allowBlank="1" showErrorMessage="1" error="Invalid value" sqref="L4:L242" xr:uid="{00000000-0002-0000-0100-000003000000}">
      <formula1>0</formula1>
      <formula2>360</formula2>
    </dataValidation>
    <dataValidation type="whole" allowBlank="1" showErrorMessage="1" sqref="M4:M242" xr:uid="{00000000-0002-0000-0100-000004000000}">
      <formula1>0</formula1>
      <formula2>359</formula2>
    </dataValidation>
    <dataValidation type="whole" showErrorMessage="1" error="Invalid value" sqref="N4:N242" xr:uid="{00000000-0002-0000-0100-000005000000}">
      <formula1>-90</formula1>
      <formula2>90</formula2>
    </dataValidation>
    <dataValidation type="whole" allowBlank="1" showErrorMessage="1" error="Invalid value" sqref="O4:O242" xr:uid="{00000000-0002-0000-0100-000006000000}">
      <formula1>0</formula1>
      <formula2>50</formula2>
    </dataValidation>
    <dataValidation type="whole" allowBlank="1" showErrorMessage="1" error="Invalid value" sqref="P4:P242" xr:uid="{00000000-0002-0000-0100-000007000000}">
      <formula1>0</formula1>
      <formula2>3</formula2>
    </dataValidation>
    <dataValidation type="list" sqref="S4" xr:uid="{AC225271-ABA6-4999-BA32-C1323D0BC6D8}">
      <formula1>INDEX(AP_BW,,MATCH(B4,AP_TYPE,0))</formula1>
    </dataValidation>
    <dataValidation type="list" allowBlank="1" sqref="AK18" xr:uid="{00000000-0002-0000-0100-00000A000000}">
      <formula1>#REF!</formula1>
    </dataValidation>
    <dataValidation type="list" allowBlank="1" sqref="B9:B242" xr:uid="{00000000-0002-0000-0100-00000C000000}">
      <formula1>$W$9:$W$14</formula1>
    </dataValidation>
    <dataValidation allowBlank="1" showErrorMessage="1" sqref="F1:F3 M1:M3 T1:T3 T9:T37 T40:T1048576 F243:F1048576 M243:M1048576 H5:H242" xr:uid="{00000000-0002-0000-0100-00000D000000}"/>
    <dataValidation type="decimal" allowBlank="1" showErrorMessage="1" error="Value outisde valid range" sqref="F4:F242" xr:uid="{00000000-0002-0000-0100-00000E000000}">
      <formula1>-90</formula1>
      <formula2>90</formula2>
    </dataValidation>
    <dataValidation type="decimal" showErrorMessage="1" error="Value outside valid range" sqref="G4" xr:uid="{87F0FE07-2688-4AB5-88E7-90C0317D76AB}">
      <formula1>-180</formula1>
      <formula2>180</formula2>
    </dataValidation>
    <dataValidation type="decimal" allowBlank="1" showErrorMessage="1" error="Value outside valid range" sqref="G5:G242" xr:uid="{00000000-0002-0000-0100-000010000000}">
      <formula1>-180</formula1>
      <formula2>180</formula2>
    </dataValidation>
    <dataValidation type="list" sqref="I4" xr:uid="{D3A31DB9-A43E-447D-8E8D-E9AE41B6F66F}">
      <formula1>"AGL,AMSL"</formula1>
    </dataValidation>
    <dataValidation type="list" sqref="B4" xr:uid="{DC5730E6-2C9C-4B8E-B8AB-6E3C0B89FEDD}">
      <formula1>IF($A$2="PMP",$W$2:$W$5,$W$8:$W$13)</formula1>
    </dataValidation>
    <dataValidation type="list" allowBlank="1" sqref="B5:B8" xr:uid="{740F2F0C-A5A0-443C-9CCF-7C36832DF4D2}">
      <formula1>$W$8:$W$13</formula1>
    </dataValidation>
    <dataValidation type="list" allowBlank="1" showErrorMessage="1" sqref="T4" xr:uid="{2C354223-A2D5-4B97-9539-88AB36F0938F}">
      <formula1>$AJ$2:$AJ$30</formula1>
    </dataValidation>
  </dataValidations>
  <pageMargins left="0.78739999999999999" right="0.78739999999999999" top="1.1512" bottom="1.1512" header="0.78739999999999999" footer="0.78739999999999999"/>
  <pageSetup paperSize="9" fitToWidth="0" fitToHeight="0" orientation="portrait" horizontalDpi="1200" verticalDpi="1200" r:id="rId1"/>
  <headerFooter alignWithMargins="0">
    <oddHeader>&amp;C&amp;"Calibri3,Regular"&amp;12&amp;K000000&amp;A</oddHeader>
    <oddFooter>&amp;C&amp;"Calibri3,Regular"&amp;12&amp;K000000Page &amp;P</oddFooter>
  </headerFooter>
  <ignoredErrors>
    <ignoredError sqref="M13:M242 M9:M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Instructions</vt:lpstr>
      <vt:lpstr>CBSDs</vt:lpstr>
      <vt:lpstr>AP_BW</vt:lpstr>
      <vt:lpstr>AP_TYPE</vt:lpstr>
      <vt:lpstr>CH_CENT</vt:lpstr>
      <vt:lpstr>CH_FREQ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Deobrat Pandey</dc:creator>
  <cp:lastModifiedBy>Evan Boyack</cp:lastModifiedBy>
  <cp:revision>65</cp:revision>
  <dcterms:created xsi:type="dcterms:W3CDTF">2020-03-26T11:12:25Z</dcterms:created>
  <dcterms:modified xsi:type="dcterms:W3CDTF">2020-09-08T21:08:03Z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